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firstSheet="13" activeTab="14"/>
  </bookViews>
  <sheets>
    <sheet name="Załącznik Nr 1 " sheetId="1" r:id="rId1"/>
    <sheet name="Załącznik Nr 2 " sheetId="2" r:id="rId2"/>
    <sheet name="Załącznik Nr 3" sheetId="3" r:id="rId3"/>
    <sheet name="Załącznik Nr 3a" sheetId="4" r:id="rId4"/>
    <sheet name="Załącznik Nr 3 b" sheetId="5" r:id="rId5"/>
    <sheet name="Załącznik Nr 3 c " sheetId="6" r:id="rId6"/>
    <sheet name="Załącznik Nr 4 " sheetId="7" r:id="rId7"/>
    <sheet name="Załącznik 4a " sheetId="8" r:id="rId8"/>
    <sheet name="Załącznik Nr 5" sheetId="9" r:id="rId9"/>
    <sheet name="Załącznik Nr 6 " sheetId="10" r:id="rId10"/>
    <sheet name="Załącznik Nr 7" sheetId="11" r:id="rId11"/>
    <sheet name="Załącznik 7a" sheetId="12" r:id="rId12"/>
    <sheet name="Załącznik Nr 8" sheetId="13" r:id="rId13"/>
    <sheet name="Załącznik Nr 9 " sheetId="14" r:id="rId14"/>
    <sheet name="Załącznik Nr 10" sheetId="15" r:id="rId15"/>
    <sheet name="Załącznik Nr 11" sheetId="16" r:id="rId16"/>
    <sheet name="Załącznik Nr 12" sheetId="17" r:id="rId17"/>
  </sheets>
  <definedNames>
    <definedName name="_xlnm.Print_Area" localSheetId="11">'Załącznik 7a'!$A$1:$T$19</definedName>
    <definedName name="_xlnm.Print_Area" localSheetId="0">'Załącznik Nr 1 '!$A$1:$C$96</definedName>
    <definedName name="_xlnm.Print_Area" localSheetId="15">'Załącznik Nr 11'!$A$1:$C$31</definedName>
    <definedName name="_xlnm.Print_Area" localSheetId="16">'Załącznik Nr 12'!$A$1:$C$39</definedName>
    <definedName name="_xlnm.Print_Area" localSheetId="1">'Załącznik Nr 2 '!$A$1:$D$548</definedName>
    <definedName name="_xlnm.Print_Area" localSheetId="2">'Załącznik Nr 3'!$A$1:$F$65</definedName>
    <definedName name="_xlnm.Print_Area" localSheetId="4">'Załącznik Nr 3 b'!$A$1:$F$40</definedName>
    <definedName name="_xlnm.Print_Area" localSheetId="5">'Załącznik Nr 3 c '!$A$1:$F$451</definedName>
    <definedName name="_xlnm.Print_Area" localSheetId="3">'Załącznik Nr 3a'!$A$1:$E$40</definedName>
    <definedName name="_xlnm.Print_Area" localSheetId="6">'Załącznik Nr 4 '!$A$1:$E$131</definedName>
    <definedName name="_xlnm.Print_Area" localSheetId="9">'Załącznik Nr 6 '!$B$1:$I$440</definedName>
    <definedName name="_xlnm.Print_Area" localSheetId="10">'Załącznik Nr 7'!$A$1:$O$20</definedName>
    <definedName name="_xlnm.Print_Area" localSheetId="12">'Załącznik Nr 8'!$A$1:$N$89</definedName>
    <definedName name="_xlnm.Print_Area" localSheetId="13">'Załącznik Nr 9 '!$A$1:$C$501</definedName>
    <definedName name="_xlnm.Print_Titles" localSheetId="11">'Załącznik 7a'!$9:$13</definedName>
    <definedName name="_xlnm.Print_Titles" localSheetId="0">'Załącznik Nr 1 '!$9:$11</definedName>
    <definedName name="_xlnm.Print_Titles" localSheetId="15">'Załącznik Nr 11'!$12:$13</definedName>
    <definedName name="_xlnm.Print_Titles" localSheetId="16">'Załącznik Nr 12'!$10:$11</definedName>
    <definedName name="_xlnm.Print_Titles" localSheetId="1">'Załącznik Nr 2 '!$12:$14</definedName>
    <definedName name="_xlnm.Print_Titles" localSheetId="2">'Załącznik Nr 3'!$9:$11</definedName>
    <definedName name="_xlnm.Print_Titles" localSheetId="3">'Załącznik Nr 3a'!$12:$14</definedName>
    <definedName name="_xlnm.Print_Titles" localSheetId="6">'Załącznik Nr 4 '!$10:$12</definedName>
    <definedName name="_xlnm.Print_Titles" localSheetId="9">'Załącznik Nr 6 '!$12:$14</definedName>
    <definedName name="_xlnm.Print_Titles" localSheetId="10">'Załącznik Nr 7'!$9:$13</definedName>
    <definedName name="_xlnm.Print_Titles" localSheetId="12">'Załącznik Nr 8'!$8:$11</definedName>
    <definedName name="_xlnm.Print_Titles" localSheetId="13">'Załącznik Nr 9 '!$12:$14</definedName>
  </definedNames>
  <calcPr fullCalcOnLoad="1"/>
</workbook>
</file>

<file path=xl/sharedStrings.xml><?xml version="1.0" encoding="utf-8"?>
<sst xmlns="http://schemas.openxmlformats.org/spreadsheetml/2006/main" count="1558" uniqueCount="840">
  <si>
    <r>
      <t>PROFILAKTYKI I ROZWIĄZYWANIA PROBLEMÓW ALKOHOLOWYCH</t>
    </r>
    <r>
      <rPr>
        <sz val="16"/>
        <rFont val="Arial"/>
        <family val="2"/>
      </rPr>
      <t> </t>
    </r>
  </si>
  <si>
    <t>Załącznik Nr 1</t>
  </si>
  <si>
    <t>do Uchwały Rady Miejskiej</t>
  </si>
  <si>
    <t>DOCHODY BUDŻETU NA ROK 2003</t>
  </si>
  <si>
    <t>wg ważniejszych źródeł i działów klasyfikacji</t>
  </si>
  <si>
    <t>w złotych</t>
  </si>
  <si>
    <t>Dz.</t>
  </si>
  <si>
    <t>Nazwa</t>
  </si>
  <si>
    <t>Projekt 2003</t>
  </si>
  <si>
    <t>010</t>
  </si>
  <si>
    <t>ROLNICTWO I ŁOWIECTWO</t>
  </si>
  <si>
    <t>Wpływy z różnych opłat</t>
  </si>
  <si>
    <t>TRANSPORT I ŁĄCZNOŚĆ</t>
  </si>
  <si>
    <t>a) Dotacje celowe otrzymane z powiatu na zadania bieżące realizowane na podstawie porozumień między jednostkami samorządu terytorialnego</t>
  </si>
  <si>
    <t>b) Dochody z najmu i dzierżawy składników majątkowych Skarbu Państwa, jednostek samorządu terytorialnego lub innych jednostek zaliczanych do sektora finansów publicznych oraz innych umów o podobnym charakterze - Miejski Zarząd Dróg</t>
  </si>
  <si>
    <t>c) Wpływy z usług - Miejski Zarząd Dróg</t>
  </si>
  <si>
    <t>d) Pozostałe odsetki - MZD</t>
  </si>
  <si>
    <t>GOSPODARKA MIESZKANIOWA</t>
  </si>
  <si>
    <t>a) Wpływy z opłat za zarząd, użytkowanie i użytkowanie wieczyste nieruchomości</t>
  </si>
  <si>
    <t>b) Dochody z najmu i dzierżawy składników majątkowych Skarbu Państwa, jednostek samorządu terytorialnego lub innych jednostek zaliczanych do sektora finansów publicznych oraz innych umów o podobnym charakterze</t>
  </si>
  <si>
    <t>w tym:</t>
  </si>
  <si>
    <t>Urząd Miejski</t>
  </si>
  <si>
    <t>Miejski Zarząd Dróg</t>
  </si>
  <si>
    <t>c) Wpłaty z tytułu odpłatnego nabycia prawa własności nieruchomości</t>
  </si>
  <si>
    <t>d) Wpływy z różnych opłat (opłaty adiacenckie)</t>
  </si>
  <si>
    <t>e) Pozostałe odsetki</t>
  </si>
  <si>
    <t>DZIAŁALNOŚĆ USŁUGOWA</t>
  </si>
  <si>
    <t>a) Dotacje celowe otrzymane z budżetu państwa na zadania bieżące realizowane przez gminę na podstawie porozumień z organami administracji rządowej - utrzymanie grobów wojennych</t>
  </si>
  <si>
    <t>b) Wpływy z usług - Miejski Zarząd Dróg</t>
  </si>
  <si>
    <t>ADMINISTRACJA PUBLICZNA</t>
  </si>
  <si>
    <t>a) Dotacje celowe otrzymane z budżetu państwa na realizację zadań bieżących z zakresu administracji rządowej oraz innych zadań zleconych gminie ustawami - urzędy wojewódzkie</t>
  </si>
  <si>
    <t>b) Dotacje celowe otrzymane z powiatu na zadania bieżące realizowane na podstawie porozumień między jednostkami samorządu terytorialnego - starostwa powiatowe</t>
  </si>
  <si>
    <t>c) Dochody z najmu i dzierżawy składników majątkowych Skarbu Państwa, jednostek samorządu terytorialnego lub innych jednostek zaliczanych do sektora finansów publicznych oraz innych umów o podobnym charakterze</t>
  </si>
  <si>
    <t>d) Pozostałe odsetki</t>
  </si>
  <si>
    <t>e) Wpływy z różnych dochodów</t>
  </si>
  <si>
    <t>URZĘDY NACZELNYCH ORGANÓW WŁADZY PAŃSTWOWEJ, KONTROLI I OCHRONY PRAWA ORAZ SĄDOWNICTWA</t>
  </si>
  <si>
    <t>a) Dotacje celowe otrzymane z budżetu państwa na realizację zadań bieżących z zakresu administracji rządowej oraz innych zadań zleconych gminom ustawami - aktualizacja rejestru wyborców</t>
  </si>
  <si>
    <t>BEZPIECZEŃSTWO PUBLICZNE I OCHRONA PRZECIWPOŻAROWA</t>
  </si>
  <si>
    <t>a) Grzywny, mandaty i inne kary pieniężne od ludności</t>
  </si>
  <si>
    <t>b) Dotacje celowe otrzymane z powiatu na zadania bieżące realizowane na podstawie porozumień między jednostkami samorządu terytorialnego - obrona cywilna</t>
  </si>
  <si>
    <t>DOCHODY OD OSÓB PRAWNYCH, OD OSÓB FIZYCZNYCH I OD INNYCH JEDNOSTEK NIE POSIADAJĄCYCH OSOBOWOŚCI PRAWNEJ</t>
  </si>
  <si>
    <t>a) Podatek od działalności gospodarczej osób fizycznych, opłacany w formie karty podatkowej</t>
  </si>
  <si>
    <t>b) Podatek od nieruchomości - os. prawne</t>
  </si>
  <si>
    <t>c) Podatek rolny - os. prawne</t>
  </si>
  <si>
    <t>d) Podatek leśny - os. prawne</t>
  </si>
  <si>
    <t>e) Podatek od środków transportowych - os. prawne</t>
  </si>
  <si>
    <t>f) Podatek od czynności cywilnoprawnych - os. prawne</t>
  </si>
  <si>
    <t>g) Podatek od nieruchomości - os. fizyczne</t>
  </si>
  <si>
    <t>h) Podatek rolny - os. fizyczne</t>
  </si>
  <si>
    <t>i) Podatek leśny - os. fizyczne</t>
  </si>
  <si>
    <t>j) Podatek od środków transportowych - os. fizyczne</t>
  </si>
  <si>
    <t xml:space="preserve">k) Podatek od spadków i darowizn </t>
  </si>
  <si>
    <t xml:space="preserve">l) Podatek od posiadania psów </t>
  </si>
  <si>
    <t>ł) Wpływy z opłaty targowej</t>
  </si>
  <si>
    <t>m) Wpływy z opłaty administracyjnej za czynności urzędowe</t>
  </si>
  <si>
    <t>n) Wpływy z innych lokalnych opłat pobieranych przez j.s.t. na podstawie odrębnych ustaw</t>
  </si>
  <si>
    <t>o) Podatek od czynności cywilnoprawnych - os.fizyczne</t>
  </si>
  <si>
    <t>p) Odsetki od nieterminowych wpłat z tytułu podatków i opłat</t>
  </si>
  <si>
    <t>r) Zaległości z podatków zniesionych</t>
  </si>
  <si>
    <t>s) Wpływy z opłaty skarbowej</t>
  </si>
  <si>
    <t>t) Wpływy z opłat za zezwolenia na sprzedaż alkoholu</t>
  </si>
  <si>
    <t>u) Podatek dochodowy od osób fizycznych</t>
  </si>
  <si>
    <t>w) Podatek dochodowy od osób prawnych</t>
  </si>
  <si>
    <t>RÓŻNE ROZLICZENIA</t>
  </si>
  <si>
    <t>Część oświatowa subwencji ogólnej dla jednostek samorządu terytorialnego</t>
  </si>
  <si>
    <t>Część podstawowa subwencji ogólnej dla gmin</t>
  </si>
  <si>
    <t>Część rekompensująca subwencji ogólnej dla gmin</t>
  </si>
  <si>
    <t>OŚWIATA I WYCHOWANIE</t>
  </si>
  <si>
    <t>a) Dochody z najmu i dzierżawy składników majątkowych Skarbu Państwa lub jednostek samorządu terytorialnego oraz innych umów o podobnym charakterze - szkoły podstawowe</t>
  </si>
  <si>
    <t>b) Wpływy z usług - szkoły podstawowe</t>
  </si>
  <si>
    <t>c) Dochody z najmu i dzierżawy składników majątkowych Skarbu Państwa lub jednostek samorządu terytorialnego oraz innych umów o podobnym charakterze - gimnazja</t>
  </si>
  <si>
    <t xml:space="preserve">d) Dotacje celowe otrzymane z budżetu państwa na realizację własnych zadań bieżących gmin - odpisy na z.f.ś.s. </t>
  </si>
  <si>
    <t>OPIEKA SPOŁECZNA</t>
  </si>
  <si>
    <t>a) Dochody z najmu i dzierżawy składników majątkowych Skarbu Państwa lub jednostek samorządu terytorialnego oraz innych umów o podobnym charakterze - Dom Spokojnej Starości</t>
  </si>
  <si>
    <t>b) Wpływy z usług - DSS</t>
  </si>
  <si>
    <t>c) Dochody z najmu i dzierżawy składników majątkowych Skarbu Państwa lub jednostek samorządu terytorialnego oraz innych umów o podobnym charakterze - Żłobki</t>
  </si>
  <si>
    <t>d) Wpływy z usług - Żłobki</t>
  </si>
  <si>
    <t>e) Dotacje celowe otrzymane z budżetu państwa na realizację zadań bieżących z zakresu administracji rządowej oraz innych zadań zleconych gminie ustawami z tytułu składek na ubezpieczenia zdrowotne</t>
  </si>
  <si>
    <t>f) Dotacje celowe otrzymane z budżetu państwa na realizację zadań bieżących z zakresu administracji rządowej oraz innych zadań zleconych gminie ustawami z tytułu zasiłków i pomocy w naturze</t>
  </si>
  <si>
    <t>h) Dotacje celowe otrzymane z budżetu państwa na realizację zadań bieżących z zakresu administracji rządowej oraz innych zadań zleconych gminie ustawami z tytułu zasiłków rodzinnych, pielęgnacyjnych i wychowawczych</t>
  </si>
  <si>
    <t>i) Wpływy z usług MOPS</t>
  </si>
  <si>
    <t>j) Dotacje celowe otrzymane z budżetu państwa na realizację zadań bieżących z zakresu administracji rządowej oraz innych zadań zleconych gminie ustawami na realizację zadań MOPS</t>
  </si>
  <si>
    <t>k) Dotacje celowe otrzymane z budżetu państwa na realizację zadań bieżących z zakresu administracji rządowej oraz innych zadań zleconych gminie ustawami z tytułu usług opiekuńczych</t>
  </si>
  <si>
    <t>EDUKACYJNA OPIEKA WYCHOWAWCZA</t>
  </si>
  <si>
    <t>a) Wpływy z usług przedszkoli</t>
  </si>
  <si>
    <t xml:space="preserve">b) Dotacje celowe otrzymane z budżetu państwa na realizację własnych zadań bieżących gmin - odpisy na z.f.ś.s. </t>
  </si>
  <si>
    <t>GOSPODARKA KOMUNALNA I OCHRONA ŚRODOWISKA</t>
  </si>
  <si>
    <t>a) Dotacje celowe otrzymane z budżetu państwa na realizację zadań bieżących z zakresu administracji rządowej oraz innych zadań zleconych gminie ustawami - oświetlenie ulic</t>
  </si>
  <si>
    <t xml:space="preserve">b) Dotacje otrzymane z funduszy celowych na finansowanie lub dofinansowanie kosztów realizacji inwestycji i zakupów inwestycyjnych jednostek sektora finansów publicznych </t>
  </si>
  <si>
    <t>KULTURA I OCHRONA DZIEDZICTWA NARODOWEGO</t>
  </si>
  <si>
    <t>a) Dotacje celowe otrzymane z powiatu na zadania bieżące realizowane na podstawie porozumień między jednostkami samorządu terytorialnego - Biblioteka Miejska</t>
  </si>
  <si>
    <t>RAZEM DOCHODY</t>
  </si>
  <si>
    <t>Załącznik Nr 2</t>
  </si>
  <si>
    <t>z dnia 23 grudnia 2002 r.</t>
  </si>
  <si>
    <t>WYKONANIE WYDATKÓW BUDŻETOWYCH</t>
  </si>
  <si>
    <t xml:space="preserve"> W SZCZEGÓŁOWOŚCI DO DZIAŁÓW, ROZDZIAŁÓW</t>
  </si>
  <si>
    <t>Z WYODRĘBNIENIEM WYDATKÓW BIEŻĄCYCH I INWESTYCYJNYCH</t>
  </si>
  <si>
    <t>Rozdz.</t>
  </si>
  <si>
    <t>01009</t>
  </si>
  <si>
    <t>Spółki wodne</t>
  </si>
  <si>
    <t>a) wydatki bieżące</t>
  </si>
  <si>
    <t>01030</t>
  </si>
  <si>
    <t>Izby rolnicze</t>
  </si>
  <si>
    <t>01095</t>
  </si>
  <si>
    <t>Pozostała działalność</t>
  </si>
  <si>
    <t>z tego: dotacje dla stowarzyszeń</t>
  </si>
  <si>
    <t>020</t>
  </si>
  <si>
    <t>LEŚNICTWO</t>
  </si>
  <si>
    <t>02001</t>
  </si>
  <si>
    <t>Gospodarka leśna</t>
  </si>
  <si>
    <t>Lokalny transport zbiorowy</t>
  </si>
  <si>
    <t>a) dotacja celowa na inwestycje - ZGK</t>
  </si>
  <si>
    <t>Drogi publiczne powiatowe</t>
  </si>
  <si>
    <t>b) wydatki inwestycyjne</t>
  </si>
  <si>
    <t>Drogi publiczne gminne</t>
  </si>
  <si>
    <t>wynagrodzenia i pochodne od wynagrodzeń</t>
  </si>
  <si>
    <t>b) wydatki  inwestycyjne</t>
  </si>
  <si>
    <t xml:space="preserve">TURYSTYKA </t>
  </si>
  <si>
    <t>Zadania w zakresie upowszechniania turystyki</t>
  </si>
  <si>
    <t xml:space="preserve">Zakład gospodarki mieszkaniowej </t>
  </si>
  <si>
    <t>Zakład Budynków Miejskich</t>
  </si>
  <si>
    <t>Dotacje:</t>
  </si>
  <si>
    <t>a) dotacja przedmiotowa</t>
  </si>
  <si>
    <t>b) dotacja celowa na inwestycje</t>
  </si>
  <si>
    <t>Gospodarka gruntami i nieruchomościami</t>
  </si>
  <si>
    <t>GN</t>
  </si>
  <si>
    <t>MZD</t>
  </si>
  <si>
    <t>Plany zagospodarowania przestrzennego</t>
  </si>
  <si>
    <t>Prace geodezyjne i kartograficzne</t>
  </si>
  <si>
    <t>Cmentarze</t>
  </si>
  <si>
    <t xml:space="preserve">SRM </t>
  </si>
  <si>
    <t>Urzędy wojewódzkie</t>
  </si>
  <si>
    <t>Starostwa powiatowe</t>
  </si>
  <si>
    <t>Rady gmin</t>
  </si>
  <si>
    <t>Urzędy gmin</t>
  </si>
  <si>
    <t>Pobór podatków, opłat i niepodatkowych należności budżetowych</t>
  </si>
  <si>
    <t>1.Związek Komunalny Ziemi Cieszyńskiej</t>
  </si>
  <si>
    <t>2. Śląski Związek Gmin i Powiatów</t>
  </si>
  <si>
    <t>3.Stowarzyszenie Rozwoju i Współpracy Regionalnej "Olza"</t>
  </si>
  <si>
    <t>4.Związek Miast Polskich</t>
  </si>
  <si>
    <t>5.Stowarzyszenie Zdrowych Miast Polskich</t>
  </si>
  <si>
    <t>6.Polska Sieć "Energia Cites"</t>
  </si>
  <si>
    <t>7.Opłaty egzekucyjne</t>
  </si>
  <si>
    <t>8.Promocja</t>
  </si>
  <si>
    <t>Urzędy naczelnych organów władzy państwowej, kontroli i ochrony prawa</t>
  </si>
  <si>
    <t>Ochotnicze straże pożarne</t>
  </si>
  <si>
    <t>Obrona cywilna</t>
  </si>
  <si>
    <t>Straż Miejska</t>
  </si>
  <si>
    <t>- Bezpieczne Miasto</t>
  </si>
  <si>
    <t>OBSŁUGA DŁUGU PUBLICZNEGO</t>
  </si>
  <si>
    <t>Obsługa papierów wartościowych, kredytów i pożyczek jednostek samorządu terytorialnego</t>
  </si>
  <si>
    <t>w tym: wydatki na obsługę długu publicznego</t>
  </si>
  <si>
    <t>Rezerwy ogólne i celowe</t>
  </si>
  <si>
    <t>wydatki bieżące</t>
  </si>
  <si>
    <t>a) rezerwy ogólne</t>
  </si>
  <si>
    <t>b) rezerwy celowe</t>
  </si>
  <si>
    <t>- funkcjonowanie szkół</t>
  </si>
  <si>
    <t>- funkcjonowanie przedszkoli</t>
  </si>
  <si>
    <t>- wypłata nagród i świadczeń zdrowotnych oraz fundusz doskonalenia zawodowego dla nauczycieli szkół i przedszkoli</t>
  </si>
  <si>
    <t>- usuwanie skutków klęsk żywiołowych</t>
  </si>
  <si>
    <t>c) wydatki inwestycyjne</t>
  </si>
  <si>
    <t>- doposażenie instytucji kultury</t>
  </si>
  <si>
    <t>Szkoły podstawowe</t>
  </si>
  <si>
    <t>SZKOŁA PODSTAWOWA NR 1</t>
  </si>
  <si>
    <t>SZKOŁA PODSTAWOWA NR 2</t>
  </si>
  <si>
    <t>SZKOŁA PODSTAWOWA NR 3</t>
  </si>
  <si>
    <t>SZKOŁA PODSTAWOWA NR 4</t>
  </si>
  <si>
    <t>SZKOŁA PODSTAWOWA NR 6</t>
  </si>
  <si>
    <t>SZKOŁA PODSTAWOWA NR 7</t>
  </si>
  <si>
    <t>Dotacje dla szkół niepublicznych</t>
  </si>
  <si>
    <t>Katolicka Szkoła Podstawowa im. Św. Rodziny w Cieszynie</t>
  </si>
  <si>
    <t>Alternatywna Szkoła Podstawowa</t>
  </si>
  <si>
    <t>Przedszkola przy szkołach podstawowych</t>
  </si>
  <si>
    <t>z tego:</t>
  </si>
  <si>
    <t>- Przedszkole w SP-6</t>
  </si>
  <si>
    <t>- Przedszkole w SP 7</t>
  </si>
  <si>
    <t>Gimnazja</t>
  </si>
  <si>
    <t>Gimnazjum Nr 1</t>
  </si>
  <si>
    <t xml:space="preserve">b) wydatki inwestycyjne </t>
  </si>
  <si>
    <t>Gimnazjum Nr 2</t>
  </si>
  <si>
    <t>Gimnazjum Nr 3</t>
  </si>
  <si>
    <t>Dotacje dla gimnazjów niepublicznych</t>
  </si>
  <si>
    <t>Gimnazjum Towarzystwa. Ewangelickiego</t>
  </si>
  <si>
    <t>Gimnazjum Katolickie</t>
  </si>
  <si>
    <t>Dowożenie uczniów do szkół</t>
  </si>
  <si>
    <t>OCHRONA ZDROWIA</t>
  </si>
  <si>
    <t>Programy polityki zdrowotnej</t>
  </si>
  <si>
    <t>Przeciwdziałanie alkoholizmowi</t>
  </si>
  <si>
    <t>Domy pomocy społecznej</t>
  </si>
  <si>
    <t>Żłobki</t>
  </si>
  <si>
    <t>Składki na ubezpieczenia zdrowotne opłacane za osoby pobierające niektóre świadczenia z pomocy społecznej</t>
  </si>
  <si>
    <t xml:space="preserve">Zasiłki i  pomoc w naturze oraz składki na ubezpieczenia społeczne </t>
  </si>
  <si>
    <t>Dodatki mieszkaniowe</t>
  </si>
  <si>
    <t>Zasiłki rodzinne, pielęgnacyjne i wychowawcze</t>
  </si>
  <si>
    <t>Ośrodki pomocy społecznej</t>
  </si>
  <si>
    <t>Usługi opiekuńcze i specjalistyczne usługi opiekuńcze</t>
  </si>
  <si>
    <t>Świetlice szkolne</t>
  </si>
  <si>
    <t>Świetlica Nr 1 przy SP-1</t>
  </si>
  <si>
    <t>Świetlica Nr 2 przy SP-2</t>
  </si>
  <si>
    <t>Świetlica Nr 3 przy SP-3</t>
  </si>
  <si>
    <t>Świetlica Nr 4 przy SP-4</t>
  </si>
  <si>
    <t>Świetlica Nr 6 przy SP-6</t>
  </si>
  <si>
    <t>Świetlica Nr 7 przy SP-7</t>
  </si>
  <si>
    <t>Świetlica przy G-1</t>
  </si>
  <si>
    <t>Świetlica przy G-2</t>
  </si>
  <si>
    <t>Świetlica przy G-3</t>
  </si>
  <si>
    <t xml:space="preserve">Przedszkola  </t>
  </si>
  <si>
    <t>Przedszkole nr 1</t>
  </si>
  <si>
    <t>Przedszkole nr 2 - Integracyjne</t>
  </si>
  <si>
    <t>Przedszkole nr 4 im. M.Konopnickiej</t>
  </si>
  <si>
    <t>Przedszkole nr 7</t>
  </si>
  <si>
    <t>Przedszkole nr 8</t>
  </si>
  <si>
    <t>Przedszkole nr 9</t>
  </si>
  <si>
    <t>Przedszkole nr 11</t>
  </si>
  <si>
    <t>Przedszkole nr 16</t>
  </si>
  <si>
    <t>Przedszkole nr 17</t>
  </si>
  <si>
    <t>Przedszkole nr 18</t>
  </si>
  <si>
    <t>Przedszkole nr 19</t>
  </si>
  <si>
    <t>Przedszkole nr 20</t>
  </si>
  <si>
    <t>Dotacje dla przedszkoli niepublicznych</t>
  </si>
  <si>
    <t>Katolickie Przedszkole im. Dzieciątka Jezus</t>
  </si>
  <si>
    <t>Niepubliczne Przedszkole im. Jasia i Małgosi</t>
  </si>
  <si>
    <t>Kolonie i obozy oraz inne formy wypoczynku dzieci i młodzieży</t>
  </si>
  <si>
    <t>Pomoc materialna dla uczniów</t>
  </si>
  <si>
    <t>Gospodarka ściekowa i ochrona wód</t>
  </si>
  <si>
    <t>z tego:dotacja celowa na inwestycje - ZGK</t>
  </si>
  <si>
    <t>Oczyszczanie miast i wsi</t>
  </si>
  <si>
    <t>Utrzymanie zieleni w miastach i gminach</t>
  </si>
  <si>
    <t>OŚR</t>
  </si>
  <si>
    <t>Ochrona różnorodności biologicznej i krajobrazu</t>
  </si>
  <si>
    <t>Oświetlenie ulic, placów i dróg</t>
  </si>
  <si>
    <t>Zakłady gospodarki komunalnej</t>
  </si>
  <si>
    <t>z tego: dotacja przedmiotowa - ZGK</t>
  </si>
  <si>
    <t>Pozostałe zadania w zakresie kultury</t>
  </si>
  <si>
    <t xml:space="preserve">a) wydatki bieżące </t>
  </si>
  <si>
    <t>Domy i ośrodki kultury, świetlice i kluby</t>
  </si>
  <si>
    <t>a) dotacje podmiotowe:</t>
  </si>
  <si>
    <t>Cieszyński Ośrodek Kultury "Dom Narodowy"</t>
  </si>
  <si>
    <t>Teatr im. A. Mickiewicza</t>
  </si>
  <si>
    <t>Pozostałe instytucje kultury</t>
  </si>
  <si>
    <t>a) dotacje podmiotowe - Zespół Pieśni i Tańca Ziemi Cieszyńskiej</t>
  </si>
  <si>
    <t>Biblioteki</t>
  </si>
  <si>
    <t>Dotacje</t>
  </si>
  <si>
    <t>a) dotacje podmiotowe</t>
  </si>
  <si>
    <t>Biblioteka Miejska</t>
  </si>
  <si>
    <t>Książnica Cieszyńska</t>
  </si>
  <si>
    <t>Ochrona i konserwacja zabytków</t>
  </si>
  <si>
    <t>OGRODY BOTANICZNE I ZOOLOGICZNE ORAZ NATURALNE OBSZARY I OBIEKTY CHRONIONEJ PRZYRODY</t>
  </si>
  <si>
    <t>Rezerwaty i pomniki przyrody</t>
  </si>
  <si>
    <t>KULTURA FIZYCZNA I SPORT</t>
  </si>
  <si>
    <t>Instytucje kultury fizycznej - Miejski Ośrodek Sportu i Rekreacji</t>
  </si>
  <si>
    <t>Zadania w zakresie kultury fizycznej i sportu</t>
  </si>
  <si>
    <t>RAZEM   WYDATKI</t>
  </si>
  <si>
    <t xml:space="preserve">                                                  Załącznik Nr 3</t>
  </si>
  <si>
    <t xml:space="preserve">                                                  do Uchwały Rady Miejskiej</t>
  </si>
  <si>
    <t>PLAN FINANSOWY ZADAŃ Z ZAKRESU</t>
  </si>
  <si>
    <t>ADMINISTRACJI RZĄDOWEJ ZLECONYCH GMINIE</t>
  </si>
  <si>
    <t>KLASYFIKACJA</t>
  </si>
  <si>
    <t>DOCHODY</t>
  </si>
  <si>
    <t>WYDATKI</t>
  </si>
  <si>
    <t xml:space="preserve">Rozdz. </t>
  </si>
  <si>
    <t>§</t>
  </si>
  <si>
    <t>ADMINISTRACJA PAŃSTWOWA I SAMORZĄDOWA</t>
  </si>
  <si>
    <t>1/ Dotacje celowe otrzymane z budżetu państwa na realizację zadań bieżących z zakresu administracji rządowej oraz innych zadań zleconych gminie ustawami</t>
  </si>
  <si>
    <t>2/ Wydatki bieżące</t>
  </si>
  <si>
    <t>w tym: wynagrodzenia i pochodne od wynagrodzeń</t>
  </si>
  <si>
    <t>Urzędy naczelnych organów władzy państwowej,  kontroli i ochrony prawa</t>
  </si>
  <si>
    <t>1/ Dotacje celowe otrzymane z budżetu państwa na realizację zadań bieżących z zakresu administracji rządowej oraz innych zadań zleconych gminom ustawami</t>
  </si>
  <si>
    <t>1/ Dotacje celowe otrzymane z budżetu państwa na inwestycje i zakupy inwestycyjne z zakresu administracji rządowej oraz innych zadań zleconych gminie ustawami</t>
  </si>
  <si>
    <t>2/ Wydatki inwestycyjne</t>
  </si>
  <si>
    <t xml:space="preserve">Zasiłki i pomoc  w naturze oraz składki na ubezpieczenia społeczne </t>
  </si>
  <si>
    <t>RAZEM</t>
  </si>
  <si>
    <t xml:space="preserve">                                                  Załącznik Nr 3a</t>
  </si>
  <si>
    <t>PLAN DOCHODÓW ZWIĄZANYCH Z REALIZACJĄ</t>
  </si>
  <si>
    <t>ZADAŃ ZLECONYCH GMINOM,</t>
  </si>
  <si>
    <t>KTÓRE PODLEGAJĄ PRZEKAZANIU DO BUDŻETU PAŃSTWA</t>
  </si>
  <si>
    <t>Kwota</t>
  </si>
  <si>
    <t>Dochody budżetu państwa związane z realizacją zadań zlecanych jednostkom samorządu terytorialnego</t>
  </si>
  <si>
    <t>- z tytułu wydawania nowych dowodów osobistych</t>
  </si>
  <si>
    <t>- z tytułu odpłatności za specjalistyczne usługi opiekuńcze</t>
  </si>
  <si>
    <t>Razem</t>
  </si>
  <si>
    <t xml:space="preserve">                                                  Załącznik Nr 3b</t>
  </si>
  <si>
    <t>PLAN FINANSOWY ZADAŃ REALIZOWANYCH</t>
  </si>
  <si>
    <t xml:space="preserve">NA PODSTAWIE POROZUMIEŃ Z ORGANAMI ADMINISTRACJI RZĄDOWEJ </t>
  </si>
  <si>
    <t xml:space="preserve">1/ Dotacje celowe otrzymane z budżetu państwa na zadania bieżące realizowane przez gminę na podstawie porozumień z organami  administracji rządowej </t>
  </si>
  <si>
    <t>- utrzymanie grobów wojennych</t>
  </si>
  <si>
    <t xml:space="preserve">                                                  Załącznik Nr 3c</t>
  </si>
  <si>
    <t xml:space="preserve">NA PODSTAWIE POROZUMIEŃ </t>
  </si>
  <si>
    <t>MIĘDZY JEDNOSTKAMI SAMORZĄDU TERYTORIALNEGO</t>
  </si>
  <si>
    <t>Dotacje celowe otrzymane z powiatu na zadania bieżące realizowane na podstawie porozumień między jednostkami samorządu terytorialnego</t>
  </si>
  <si>
    <t>1/ Dotacje celowe otrzymane z powiatu na zadania bieżące realizowane na podstawie porozumień między jednostkami samorządu terytorialnego</t>
  </si>
  <si>
    <t>- dotacja dla Biblioteki Miejskiej na zadanie prowadzenia Biblioteki Powiatowej</t>
  </si>
  <si>
    <t>Załącznik Nr 4</t>
  </si>
  <si>
    <t>WYDATKI INWESTYCYJNE</t>
  </si>
  <si>
    <t>wg działów i rozdziałów klasyfikacji budżetowej</t>
  </si>
  <si>
    <t>Plan na 2003 rok</t>
  </si>
  <si>
    <t>Projekt</t>
  </si>
  <si>
    <t>WYDATKI MAJĄTKOWE</t>
  </si>
  <si>
    <t>wydatki  inwestycyjne</t>
  </si>
  <si>
    <t>- modernizacja skrzyżowania ul. Bielskiej z ul. Chrobrego oraz remont ul. Kolejowej, ul. Katowickiej i ul. Dworkowej</t>
  </si>
  <si>
    <t>- modernizacja i rozbudowa sieci dróg lokalnych (gminnych)</t>
  </si>
  <si>
    <t>- zakupy inwestycyjne Miejskiego Zarządu Dróg</t>
  </si>
  <si>
    <t xml:space="preserve">- lokalne inicjatywy mieszkaniowe </t>
  </si>
  <si>
    <t>(budowa dróg dla osiedla w rejonie ul. Siennej - Bocznej)</t>
  </si>
  <si>
    <t>- wykupy gruntów położonych wzdłuż ul. Frysztackiej i budowa uzbrojenia technicznego</t>
  </si>
  <si>
    <t>- powiększanie zasobów miasta wyznaczonych w studium jako tereny zielone</t>
  </si>
  <si>
    <t>- regulowanie własności działek pod gminnymi drogami</t>
  </si>
  <si>
    <t>wydatki inwestycyjne</t>
  </si>
  <si>
    <t>- zakup sprzętu komputerowego</t>
  </si>
  <si>
    <t>- zakup samochodu</t>
  </si>
  <si>
    <t>- rozbudowa strażnicy OSP C-Krasna</t>
  </si>
  <si>
    <t>- zakup sprzętu do zwalczania skutków powodzi</t>
  </si>
  <si>
    <t>- rezerwa na inwestycje i zakupy inwestycyjne ( modernizacja obiektów i doposażenie instytucji kultury)</t>
  </si>
  <si>
    <t xml:space="preserve">wydatki inwestycyjne </t>
  </si>
  <si>
    <t>- zakupy urządzeń</t>
  </si>
  <si>
    <t>- nadbudowa, termomodernizacja oraz likwidacja barier architektonicznych dla potrzeb szkoły z oddziałami integracyjnymi</t>
  </si>
  <si>
    <t>- modernizacja i doposażenie obiektów opieki społecznej</t>
  </si>
  <si>
    <t>- urządzenie terenów rekreacyjnych na Cieślarówce</t>
  </si>
  <si>
    <t>(oświetlenie osiedla w rejonie ul. Siennej-Bocznej)</t>
  </si>
  <si>
    <t>- Likwidacja niskiej emisji w centrum miasta</t>
  </si>
  <si>
    <t>-modernizacja stacji uzdatniania wody na kąpielisku miejskim</t>
  </si>
  <si>
    <t>- Likwidacja źródeł niskiej emisji na osiedlu Mały Jaworowy w Cieszynie - II etap</t>
  </si>
  <si>
    <t>- utworzenie "Śląskiego Zamku Sztuki i Przedsiębiorczości"</t>
  </si>
  <si>
    <t>Ogółem wydatki majątkowe</t>
  </si>
  <si>
    <t>DOTACJE CELOWE</t>
  </si>
  <si>
    <t>dotacja celowa na inwestycje - ZGK</t>
  </si>
  <si>
    <t xml:space="preserve">- zakup autobusu </t>
  </si>
  <si>
    <t>dotacja celowa na inwestycje</t>
  </si>
  <si>
    <t>- pozyskiwanie i budowa mieszkań socjalnych</t>
  </si>
  <si>
    <t>- budowa kolektora sanitarnego do terenu MOP I i II</t>
  </si>
  <si>
    <t xml:space="preserve">- Lokalne inicjatywy inwestycyjne  </t>
  </si>
  <si>
    <t>- budowa kanalizacji w dzielnicy Marklowice</t>
  </si>
  <si>
    <t>- budowa wodociągu i kanalizacji sanitarnej w rejonie ulicy Rudowskiej</t>
  </si>
  <si>
    <t>- realizacja inwestycji w trybie programu LII dla małych inwestycji</t>
  </si>
  <si>
    <t>- budowa stacji utylizacji osadów z oczyszczalni ścieków</t>
  </si>
  <si>
    <t>- budowa kanalizacji sanitarnej dla zlewni kanału A (rejon ulic Paderewskiego, Niemcewicza, Na Wzgórzu) i Kanału B (rejon ulic Bielskiej, Kossak, Kościuszki) w Cieszynie</t>
  </si>
  <si>
    <t>- budowa sieci kanalizacji sanitarnej w północnej części  dzielnicy Błogocice</t>
  </si>
  <si>
    <t>- budowa kanalizacji sanitarnej w rejonie ul. Hażlaskiej</t>
  </si>
  <si>
    <t>- budowa kanalizacji sanitarnej w dzielnicy Kalembice</t>
  </si>
  <si>
    <t>- budowa kanalizacji sanitarnej w dzielnicy Mnisztwo</t>
  </si>
  <si>
    <t>- budowa kanalizacji sanitarnej w dzielnicy Krasna</t>
  </si>
  <si>
    <t>- modernizacja sieci kanalizacji ogólnospławnej w śródmieściu Cieszyna wraz z budową zbiorników wyrównawczych wód deszczowych pierwszej fali zanieczyszczeń i stacją zlewną przy oczyszczalni ścieków</t>
  </si>
  <si>
    <t>dotacja celowa na inwestycje - COK "Dom Narodowy"</t>
  </si>
  <si>
    <t xml:space="preserve">- </t>
  </si>
  <si>
    <t>dotacja celowa na inwestycje - MOSIR</t>
  </si>
  <si>
    <t>- remont i modernizacja Internatu Sportowego wraz z zapleczem socjalnym dla Hali Sportowej MOSIR</t>
  </si>
  <si>
    <t>Ogółem dotacje celowe</t>
  </si>
  <si>
    <t>RAZEM   WYDATKI  INWESTYCYJNE</t>
  </si>
  <si>
    <t>Załącznik Nr 4a</t>
  </si>
  <si>
    <t xml:space="preserve">WYDATKI ZWIĄZANE Z WIELOLETNIMI PROGRAMAMI </t>
  </si>
  <si>
    <t>INWESTYCYJNYMI</t>
  </si>
  <si>
    <t xml:space="preserve">Lp. </t>
  </si>
  <si>
    <t>Program inwestycyjny</t>
  </si>
  <si>
    <t>2003 r.</t>
  </si>
  <si>
    <t>/ w złotych /</t>
  </si>
  <si>
    <t>I/II</t>
  </si>
  <si>
    <t>Aktywizacja terenów przy ul.Frysztackiej</t>
  </si>
  <si>
    <t>I/III</t>
  </si>
  <si>
    <t>Aktywizacja terenów położonych wzdłuż ul. Granicznej</t>
  </si>
  <si>
    <t>II/I</t>
  </si>
  <si>
    <t>Uzbrajanie terenów pod budownictwo mieszkaniowe</t>
  </si>
  <si>
    <t>II/II</t>
  </si>
  <si>
    <t>Zwiekszenie ilości mieszkań socjalnych</t>
  </si>
  <si>
    <t>III/I</t>
  </si>
  <si>
    <t>Powiększanie zasobów miasta wyznaczonych w studium jako tereny zielone</t>
  </si>
  <si>
    <t>III/II</t>
  </si>
  <si>
    <t>Urządzenie nowych terenów rekreacyjnych</t>
  </si>
  <si>
    <t>IV/I</t>
  </si>
  <si>
    <t>Współpraca z samorządem powiatowym i wojewódzkim w celu modernizacji podstawowego układu drogowego</t>
  </si>
  <si>
    <t>IV/II</t>
  </si>
  <si>
    <t>Modernizacja i rozbudowa sieci dróg lokalnych(gminnych)</t>
  </si>
  <si>
    <t>IV/III</t>
  </si>
  <si>
    <t>Regulowanie własności działek pod gminnymi drogami</t>
  </si>
  <si>
    <t>V/I</t>
  </si>
  <si>
    <t>Lokalne inicjatywy inwestycyjne</t>
  </si>
  <si>
    <t>VI/II</t>
  </si>
  <si>
    <t>Zmniejszenie stopnia zanieczyszczenia atmosfery</t>
  </si>
  <si>
    <t>VII/I</t>
  </si>
  <si>
    <t>Rozbudowa sieci kanalizacyjnej podłączanej do kolektorów zlewni rzeki Bobrówki</t>
  </si>
  <si>
    <t>VII/II</t>
  </si>
  <si>
    <t>Rozbudowa sieci kanalizacji sanitarnej zgodnie z opracowaną  koncepcją</t>
  </si>
  <si>
    <t>VIII/I</t>
  </si>
  <si>
    <t>Zapewnienie warunków dla właściwego funkcjonowania instytucji kultury oraz ochrony zabytków</t>
  </si>
  <si>
    <t>IX/I</t>
  </si>
  <si>
    <t>Zapewnienie warunków dla odpowiedniego funkcjonowania placówek oświatowych</t>
  </si>
  <si>
    <t>X/I</t>
  </si>
  <si>
    <t>Zapewnienie warunków dla odpowiedniego funkcjonowania opieki społecznej</t>
  </si>
  <si>
    <t>XI/I</t>
  </si>
  <si>
    <t>Rozbudowa bazy sportowej</t>
  </si>
  <si>
    <t>XII/I</t>
  </si>
  <si>
    <t>Wyposażenie terenów rekreacyjnych w odpowiednią infrastrukturę</t>
  </si>
  <si>
    <t>XIII/I</t>
  </si>
  <si>
    <t>Pozostałe działania inwestycyjne (poza zakupami inwestycyjnymi w działach edukacja, sport, opieka społeczna, kultura)</t>
  </si>
  <si>
    <t>R A Z E M:</t>
  </si>
  <si>
    <t>Załącznik Nr 5</t>
  </si>
  <si>
    <t>WYDATKI NA REALIZACJĘ ZADAŃ GMINNEGO PROGRAMU</t>
  </si>
  <si>
    <t>1) Gminna Komisja Rozwiązywania Problemów Alkoholowych</t>
  </si>
  <si>
    <t>2) Klub Abstynentów "Familia" (Cieszyńskie Stowarzyszenie Klub Abstynentów "Familia")</t>
  </si>
  <si>
    <t>3) Programy profilaktyczne</t>
  </si>
  <si>
    <t>4) Wiosenna Szkoła Wczesnej Profilaktyki</t>
  </si>
  <si>
    <t>5) Pozarządowe Centrum Pomocy Rodzinie i hostel dla ofiar przemocy w rodzinie (stowarzyszenie na Rzecz Integracji i Wspierania Rodziny "Być Razem")</t>
  </si>
  <si>
    <t>6) Świetlice socjoterapeutyczne i środowiskowo - wychowawcze</t>
  </si>
  <si>
    <t>7) Pomoc osobom uzależnionym i bezdomnym ( Oddział Stowarzyszenia Chrześcijańska Misja Społeczna „Teen Challenge”)</t>
  </si>
  <si>
    <t>8) Dofinansowanie działalności Izby Wytrzeźwień w Bielsku-Białej</t>
  </si>
  <si>
    <t>9) Dom dla bezdomnych i Szkoła Barki im. H.Ch. Kofoeda</t>
  </si>
  <si>
    <t>10) Zakład Karny w Cieszynie</t>
  </si>
  <si>
    <t>11) Zajęcia sportowo - rekreacyjne dla dzieci i młodzieży (Miejski Ośrodek Sportu i Rekreacji)</t>
  </si>
  <si>
    <t>12) Doposażenie obiektów sportowych na terenie Cieszyna (Miejski Ośrodek Sportu i Rekreacji)</t>
  </si>
  <si>
    <t>13) Zajęcia pozalekcyjne z elementami programów profilaktycznych (Towarzystwo Przyjaciół Dzieci)</t>
  </si>
  <si>
    <t>14) Zajęcia z dziećmi w Bibliotece Miejskiej</t>
  </si>
  <si>
    <t>15) Wspomaganie działalności profilaktycznej Policji (Komenda Powiatowa Policji w Cieszynie)</t>
  </si>
  <si>
    <t>16) Klub Środowiskowy dla dzieci  ( Oddział Stowarzyszenia Chrześcijańska Misja Społeczna „Teen Challenge”)</t>
  </si>
  <si>
    <t xml:space="preserve">                                                                                    Załącznik Nr 6</t>
  </si>
  <si>
    <t>Załącznik Nr 6</t>
  </si>
  <si>
    <t xml:space="preserve">                                                                                                         do Uchwały Rady Miejskiej</t>
  </si>
  <si>
    <t xml:space="preserve">                                                                                                                          Nr XXXV/310/2000</t>
  </si>
  <si>
    <t xml:space="preserve">                                                                       z dnia </t>
  </si>
  <si>
    <t>DOTACJE DLA PODMIOTÓW NIE ZALICZANYCH DO SEKTORA FINANSÓW PUBLICZNYCH</t>
  </si>
  <si>
    <t>NA REALIZACJĘ ZADAŃ WŁASNYCH</t>
  </si>
  <si>
    <t>Lp.</t>
  </si>
  <si>
    <t>Klasyfikacja budżetowa</t>
  </si>
  <si>
    <t>Kwota dotacji/w złotych/</t>
  </si>
  <si>
    <t>Rodzaj realizowanego zadania</t>
  </si>
  <si>
    <t>Jednostka realizująca zadanie</t>
  </si>
  <si>
    <t>Termin realizacji</t>
  </si>
  <si>
    <t>Dział</t>
  </si>
  <si>
    <t>Zapewnienie rozwoju i utrzymanie ekosystemu środowiska roślinnego miasta Cieszyna (m.in. Zakup środków leczniczych)</t>
  </si>
  <si>
    <t>Związek Pszczelarzy Podbeskidzia "BARTNIK" - Kolo Pszczelarzy w Cieszynie</t>
  </si>
  <si>
    <t>od lutego do września 2003</t>
  </si>
  <si>
    <t xml:space="preserve">Miscellanea Przewodnickie </t>
  </si>
  <si>
    <t xml:space="preserve">PTTK Oddział "Beskid Śląski" Cieszyn                </t>
  </si>
  <si>
    <t>listopad 2003</t>
  </si>
  <si>
    <t>XXVI Rodzinny Rajd Górski "Zakończenie Sezonu"</t>
  </si>
  <si>
    <t>październik 2003</t>
  </si>
  <si>
    <t>Imprezy kolarskie Turystycznego Klubu Kolarskiego  "ONDRASZEK"</t>
  </si>
  <si>
    <t>od czerwca do października 2003</t>
  </si>
  <si>
    <t>Akcja "Wakacje z przewodnikiem"</t>
  </si>
  <si>
    <t>od lipca do sierpnia 2003</t>
  </si>
  <si>
    <t xml:space="preserve">XIX Młodzieżowy Rajd Górski "Powitanie Wiosny" </t>
  </si>
  <si>
    <t>maj 2003</t>
  </si>
  <si>
    <t xml:space="preserve">XX Młodzieżowy Rajd Górski "Pożegnanie Lata" </t>
  </si>
  <si>
    <t>Turystyczne spotkanie dzieci i młodzieży ze szkół cieszyńskich</t>
  </si>
  <si>
    <t>cały rok szkolny 2003</t>
  </si>
  <si>
    <t>IV Wiosenny  Rajd Turystyczno-Ekologiczny "Czyste szlaki"</t>
  </si>
  <si>
    <t>Liga Ochrony Przyrody                          Zarząd Rejonowy w Cieszynie</t>
  </si>
  <si>
    <t>maj/czerwiec 2003</t>
  </si>
  <si>
    <t>IV Jesienny Rajd Turystyczno-Ekologiczny "Czyste szlaki"</t>
  </si>
  <si>
    <t>wrzesień/październik 2003</t>
  </si>
  <si>
    <t>Polsko-Czeski Rajd Turystyczny Osób Niepełnosprawnych</t>
  </si>
  <si>
    <t xml:space="preserve">Stowarzyszenie Rehabilitacji Kultury Fizycznej Turystyki i Integracji Osób Niepełnosprawnych     </t>
  </si>
  <si>
    <t>od kwietnia do czerwca 2003</t>
  </si>
  <si>
    <t>Zuchowy Złaz</t>
  </si>
  <si>
    <t>Związek Harcerstwa Polskiego Cieszyn</t>
  </si>
  <si>
    <t>XXXV Ogólnopolska gra nocna Cicho - Ciemni</t>
  </si>
  <si>
    <t>od września do października 2003</t>
  </si>
  <si>
    <t>Rajd Szlakami Partyzantów Beskidzkich</t>
  </si>
  <si>
    <t>wrzesień 2003</t>
  </si>
  <si>
    <t>Rajd rodzinny Beskidy - Ustroń</t>
  </si>
  <si>
    <t>Stowarzyszenie "Dziedzictwo" Św. J. Sarkandra</t>
  </si>
  <si>
    <t>Wycieczki rekreacyjno -krajoznawcze</t>
  </si>
  <si>
    <t>Polskie Towarzystwo Ewangelickie</t>
  </si>
  <si>
    <t>cały rok 2003</t>
  </si>
  <si>
    <t>Wydawnictwo fotograficzne "Współczesna fotografia cieszyńska"</t>
  </si>
  <si>
    <t>Cieszyńskie Towarzystwo Fotograficzne</t>
  </si>
  <si>
    <t>listopad - grudzień 2003</t>
  </si>
  <si>
    <t>Urządzenie Galerii "BRAMA" , w której prezentowany będzie dorobek fotografików cieszyńskich</t>
  </si>
  <si>
    <t>październik - listopad 2003</t>
  </si>
  <si>
    <t>Organizacja pleneru i wystawy fotograficznej "Cieszyn inaczej"</t>
  </si>
  <si>
    <t>Konferencja pn. "Medialny wizerunek Europy Środkowo - Wschodniej"</t>
  </si>
  <si>
    <t>Stowarzyszenie Przyszłość Mediów</t>
  </si>
  <si>
    <t>lipiec - sierpień 2003</t>
  </si>
  <si>
    <t>Edukacyjno-strategiczna gra planszowa "Cieszygraj"</t>
  </si>
  <si>
    <t>Stowarzyszenie "Rotunda"</t>
  </si>
  <si>
    <t>wrzesień - październik 2003</t>
  </si>
  <si>
    <t>Cykl wykładów promujących racjonalne żywienie i zdrowy styl życia</t>
  </si>
  <si>
    <t>Cieszyński Interklub Społeczny</t>
  </si>
  <si>
    <t>styczeń-grudzień 2003</t>
  </si>
  <si>
    <t>Olimpiada wiedzy o zdrowiu</t>
  </si>
  <si>
    <t>Zarząd Rejonowy PCK w Cieszynie</t>
  </si>
  <si>
    <t>od lutego do marca 2003</t>
  </si>
  <si>
    <t>"Super -Wiewiórka - przyjaciółka Oli i Kuby" - zajęcia edukacyjne</t>
  </si>
  <si>
    <t>od marca do listopada 2003</t>
  </si>
  <si>
    <t>Klub Abstynentów "Familia"</t>
  </si>
  <si>
    <t>Cieszyńskie Stowarzyszenie Klub Abstynentów "Familia"</t>
  </si>
  <si>
    <t>Dom dla bezdomnych i Szkoła Barki im. H.Ch. Kofoeda</t>
  </si>
  <si>
    <t>Cieszyńskie Stowarzyszenie Pomocy Wzajemnej "Barka"</t>
  </si>
  <si>
    <t>Pozarządowe Centrum Pomocy Rodzinie i hostel dla ofiar przemocy w rodzinie</t>
  </si>
  <si>
    <t>Stowarzyszenie na Rzecz Integracji i Wspierania Rodziny "Być Razem"</t>
  </si>
  <si>
    <t>Świetlice socjoterapeutyczne i środowiskowo - wychowawcze</t>
  </si>
  <si>
    <t xml:space="preserve">Towarzystwo Przyjaciół Dzieci </t>
  </si>
  <si>
    <t>Pomoc osobom uzależnionym i bezdomnym w hostelu przy ul. Motokrosowej</t>
  </si>
  <si>
    <t>Oddział Stowarzyszenia Chrześcijańska Misja Społeczna "Teen Challenge"</t>
  </si>
  <si>
    <t>Zajęcia w Klubie Środowiskowy dla dzieci</t>
  </si>
  <si>
    <t>Zajęcia pozalekcyjne z elementami programów profilaktycznych</t>
  </si>
  <si>
    <t>Towarzystwo Przyjaciół Dzieci</t>
  </si>
  <si>
    <t>luty-czerwiec 2003</t>
  </si>
  <si>
    <t>Rehabilitacja społeczna członków PZN - Koordynator Koła</t>
  </si>
  <si>
    <t>Polski Związek Niewidomych</t>
  </si>
  <si>
    <t>styczeń – grudzień 2003</t>
  </si>
  <si>
    <t>Zakup sprzętu komputerowego dla osób z dysfunkcją wzroku</t>
  </si>
  <si>
    <t>II połowa 2003</t>
  </si>
  <si>
    <t>Integracja kobiet po leczeniu operacyjnym nowotworu piersi</t>
  </si>
  <si>
    <t>Stowarzyszenie Amazonek</t>
  </si>
  <si>
    <t>Pomoc dla członków Związku w formie paczek żywnościowych</t>
  </si>
  <si>
    <t>Światowy Związek Żołnierzy Armii Krajowej</t>
  </si>
  <si>
    <t>Pomoc rzeczowa w formie paczek żywnościowych.</t>
  </si>
  <si>
    <t>Polski Związek Emerytów, Rencistów i Inwalidów</t>
  </si>
  <si>
    <t>Przeciwdziałanie patologiom społecznym. Prowadzenie Ośrodka Kryzysowego-Hostelu dla osób uzależnionych, bezdomnych , powracających z zakładów karnych</t>
  </si>
  <si>
    <t xml:space="preserve">Punkt konsultacyjny ds. narkomanii. </t>
  </si>
  <si>
    <t>Warsztaty integracyjne "Wiosna dla wszystkich"</t>
  </si>
  <si>
    <t>Polskie Stowarzyszenie na Rzecz Osób z Upośledzeniem Umysłowym</t>
  </si>
  <si>
    <t>Siedzisko dla dziecka niepełnosprawnego ruchowo</t>
  </si>
  <si>
    <t>czerwiec 2003</t>
  </si>
  <si>
    <t>Cieszyńskie Forum Osób Niepełnosprawnych</t>
  </si>
  <si>
    <t xml:space="preserve">Stowarzyszenie Rehabilitacji Kultury Fizycznej Turystyki i Integracji Osób Niepełnosprawnych         </t>
  </si>
  <si>
    <t>kwiecień 2003</t>
  </si>
  <si>
    <t>Centrum Informacji dla Osób Niepełnosprawnych</t>
  </si>
  <si>
    <t>Klub Wzajemnej Pomocy Osób Niepełnosprawnych</t>
  </si>
  <si>
    <t>Pomoc kobietom i dzieciom - ofiarom przemocy w ramach hostelu "Przeciw Przemocy - Wyrównać Szanse"</t>
  </si>
  <si>
    <t>Stowarzyszenie na Rzecz Integracji i Wspierania Rodziny “Być Razem”</t>
  </si>
  <si>
    <t>"Pole nadziei"</t>
  </si>
  <si>
    <t>Stowarzyszenie Przyjaciół Chorych "Hospicjum" im. Łukasza Ewangelisty</t>
  </si>
  <si>
    <t xml:space="preserve">Działalność terapeutyczna w punkcie konsultacyjnym dla dzieci niepełnosprawnych </t>
  </si>
  <si>
    <t>Stowarzyszenie na Rzecz Integracji “Działajmy Razem”</t>
  </si>
  <si>
    <t>Dni walki z rakiem -program edukacyjny</t>
  </si>
  <si>
    <t>Polski Komitet Zwalczania Raka – Oddział w Cieszynie</t>
  </si>
  <si>
    <t>Turnus rehabilitacyjno - integracyjny</t>
  </si>
  <si>
    <t>Polskie Stowarzyszenie Pomocy Dzieciom Chorym na Astmę i Alergię</t>
  </si>
  <si>
    <t>Zakup paczek świątecznych</t>
  </si>
  <si>
    <t>PolskieTowarzystwo Ewangelickie - Oddział w Cieszynie</t>
  </si>
  <si>
    <t>Kontynuacja  "Kawiarenek Językowych"</t>
  </si>
  <si>
    <t xml:space="preserve">Stowarzyszenie na Rzecz Integracji "Działajmy Razem" </t>
  </si>
  <si>
    <t xml:space="preserve"> styczeń- grudzień 2003</t>
  </si>
  <si>
    <t>Warsztaty kadry nieetatowej</t>
  </si>
  <si>
    <t>ZHP Komenda Hufca Ziemi Cieszyńskiej</t>
  </si>
  <si>
    <t>marzec 2003</t>
  </si>
  <si>
    <t>Program Aktywizacji Młodzieży Klub Środowiskowy</t>
  </si>
  <si>
    <t>Stowarzyszenie Cieszyńskiej Młodzieży Twórczej</t>
  </si>
  <si>
    <t>KLUB-BOOM-NET w Gimnazjum Nr 1 w Cieszynie</t>
  </si>
  <si>
    <t>Zajęcia komputerowe dla dzieci i młodzieży</t>
  </si>
  <si>
    <t>Wakacyjny konkurs plastyczny "Wakacje z przyrodą"</t>
  </si>
  <si>
    <t>od czerwca do sierpnia 2003</t>
  </si>
  <si>
    <t>Konkurs plastyczny "Jak widzę przyrodę"</t>
  </si>
  <si>
    <t>od marca do czerwca 2003</t>
  </si>
  <si>
    <t>"Bliskie spotkania z rezerwatami" - zwiedzanie rezerwatów,  konkurs plastyczny</t>
  </si>
  <si>
    <t>"Czyste wody źródłem życia" - konkurs plastyczny</t>
  </si>
  <si>
    <t>od lutego do maja 2003</t>
  </si>
  <si>
    <t>Ścieżka przyrodnicza w parku "Pod Wałką" - I etap</t>
  </si>
  <si>
    <t>od marca do października 2003</t>
  </si>
  <si>
    <t>"Młodzi wojownicy Gai" - zajęcia edukacyjne połączone z wystawą "Zwierzę nie jest rzeczą"</t>
  </si>
  <si>
    <t>od stycznia do czerwca 2003</t>
  </si>
  <si>
    <t>Pamiętnik Jana Wantuły</t>
  </si>
  <si>
    <t>Macierz Ziemi Cieszyńskiej</t>
  </si>
  <si>
    <t>maj-wrzesień 2003</t>
  </si>
  <si>
    <t>Reprint "Dzieje Cieszyna" Franciszka Popiołka</t>
  </si>
  <si>
    <t>marzec-czerwiec 2003</t>
  </si>
  <si>
    <t>"Kalendarz Cieszyński 2004"</t>
  </si>
  <si>
    <t>luty - październik 2003</t>
  </si>
  <si>
    <t>"Śląsk Cieszyński- mała ojczyzna w Europie"- przygotowanie publikacji oraz programu multimedialnego</t>
  </si>
  <si>
    <t>kwiecień-listopad 2003</t>
  </si>
  <si>
    <t xml:space="preserve">8. Międzynarodowy Festiwal Twórczości Młodzieży </t>
  </si>
  <si>
    <t>styczeń - lipiec 2003</t>
  </si>
  <si>
    <t>Koncerty w Rotundzie</t>
  </si>
  <si>
    <t>maj - wrzesień 2003</t>
  </si>
  <si>
    <t>Amatorska Szkoła Teatralna</t>
  </si>
  <si>
    <t>styczeń - grudzień 2003</t>
  </si>
  <si>
    <t>Letnia Scena Teatru Lalkowego</t>
  </si>
  <si>
    <t>maj-październik 2003</t>
  </si>
  <si>
    <t>"Marcepan i Róża"- program dla dzieci i młodzieży zrealizowany techniką teatru lalkowego</t>
  </si>
  <si>
    <t>styczeń-październik 2003</t>
  </si>
  <si>
    <t>Cykl spotkań, wyjazdów, odczytów w ramach Bractwa Młodych Miłośników Starego Cieszyna</t>
  </si>
  <si>
    <t>"Wieczory Muzyczne na Zamku"</t>
  </si>
  <si>
    <t>Cieszyńskie Towarzystwo Muzyczne</t>
  </si>
  <si>
    <t>Koncerty edukacyjne</t>
  </si>
  <si>
    <t>Muzyka Dawna w Cieszynie (edycja VI)</t>
  </si>
  <si>
    <t xml:space="preserve"> listopad 2003</t>
  </si>
  <si>
    <t>Lato z Muzyką (edycja III)</t>
  </si>
  <si>
    <t>czerwiec - sierpień 2003</t>
  </si>
  <si>
    <t xml:space="preserve">Muzeum z Muzyką </t>
  </si>
  <si>
    <t>Wystawa fotograficzna z okazji 100-lecia zorganizowanej fotografii na Śląsku Cieszyńskim</t>
  </si>
  <si>
    <t>wrzesień-listopad 2003</t>
  </si>
  <si>
    <t>Kronika fotograficzna</t>
  </si>
  <si>
    <t>"Pamiętnik Cieszyński" t. 17</t>
  </si>
  <si>
    <t>Polskie Towarzystwo Historyczne Oddział w Cieszynie</t>
  </si>
  <si>
    <t>marzec-październik 2003</t>
  </si>
  <si>
    <t>Przegląd Filmów Czeskich "Kino na Granicy"</t>
  </si>
  <si>
    <t>Stowarzyszenie "Solidarność" Polsko-Czesko-Słowacka</t>
  </si>
  <si>
    <t>Organizacja stałej sali wystawowej poświęconej twórczości Andrzeja Szewczyka</t>
  </si>
  <si>
    <t>styczeń-maj 2003</t>
  </si>
  <si>
    <t>XIV Międzynarodowy Festiwal Teatralny "Na Granicy"</t>
  </si>
  <si>
    <t>styczeń-czerwiec 2003</t>
  </si>
  <si>
    <t>"Festiwal Teatrów Zuchowych"</t>
  </si>
  <si>
    <t>"Święto Flag"- zadanie realizowane w ramach programu ogólnozwiązkowego Barwy Przyszłości</t>
  </si>
  <si>
    <t>kwiecień- maj 2003</t>
  </si>
  <si>
    <t>"Dziecięca Wiosna Artystyczna" - Przegląd Twórczości Dzieci ze Środowiskowych Ognisk Wychowawczych</t>
  </si>
  <si>
    <t>TPD Zarząd Powiatowy  w Cieszynie</t>
  </si>
  <si>
    <t>kwiecień-maj 2003</t>
  </si>
  <si>
    <t>Jan Leopold Szersznik- prekursor Muzealnictwa na Śląsku Cieszyńskim</t>
  </si>
  <si>
    <t xml:space="preserve">  styczeń-maj 2003</t>
  </si>
  <si>
    <t>Wystawa malarstwa i spotkanie autorskie Zofii Sobczyńskiej</t>
  </si>
  <si>
    <t xml:space="preserve"> wrzesień-październik 2003</t>
  </si>
  <si>
    <t>Prowadzenie Muzeum Drukarstwa</t>
  </si>
  <si>
    <t xml:space="preserve"> styczeń-grudzień 2003</t>
  </si>
  <si>
    <t>Dni Unii Europejskiej w Powiecie Cieszyńskim</t>
  </si>
  <si>
    <t>Stowarzyszenie "TERAZ EUROPA"</t>
  </si>
  <si>
    <t xml:space="preserve">  maj 2003</t>
  </si>
  <si>
    <t>Udział w X Festiwalu Teatrów Frankofońskich w Rouen we Francji ze spektaklem "Trans Europa Express"</t>
  </si>
  <si>
    <t>Nauczycielskie Kolegium Języków Obcych w Cieszynie</t>
  </si>
  <si>
    <t xml:space="preserve"> styczeń-czerwiec 2003</t>
  </si>
  <si>
    <t>Realizacja i przygotowanie spektaklu "Trans Europa Express"</t>
  </si>
  <si>
    <t>Organizacja Charytatywnego Koncertu Wiosennego</t>
  </si>
  <si>
    <t xml:space="preserve">  luty-kwiecień 2003</t>
  </si>
  <si>
    <t>Organizacja Charytatywnego Koncertu Jesiennego</t>
  </si>
  <si>
    <t>"Moja obecność"- program dla młodzieży, w tym.: Międzynarodowy Dzień Teatru, spotkania n.t. terroryzmu, debata n.t. Integracji z UE, spotkania z kombatantami</t>
  </si>
  <si>
    <t>Stowarzyszenie na Rzecz Odnowy i Współistnienia "Szałas"</t>
  </si>
  <si>
    <t xml:space="preserve">  styczeń-czerwiec  2003</t>
  </si>
  <si>
    <t>Organizacja 8 wystaw i 2 seminariów w Galerii "Szara"</t>
  </si>
  <si>
    <t>Stowarzyszenie Kulturalne "Kontur"</t>
  </si>
  <si>
    <t xml:space="preserve">  styczeń- wrzesień  2003</t>
  </si>
  <si>
    <t>"Radość ciszy" - warsztaty teatralne dla dzieci umiarkowanie upośledzonych z Ośrodka Edukacyjno-Rehabilitacyjno- Wychowawczego w Cieszynie</t>
  </si>
  <si>
    <t>Polskie Stowarzyszenie na rzecz Osób z Upośledzeniem Umysłowym Koło w Cieszynie</t>
  </si>
  <si>
    <t>styczeń-marzec 2003</t>
  </si>
  <si>
    <t>wydanie książki Franciszka Pasza "Nasze miasto Cieszyn"</t>
  </si>
  <si>
    <t>Stowarzyszenie "Znad Olzy"</t>
  </si>
  <si>
    <t>Festiwal Muzyki Wokalnej "Viva il Canto"</t>
  </si>
  <si>
    <t>Stowarzyszenie Miłośników Muzyki "Viva il Canto"</t>
  </si>
  <si>
    <t>sierpień 2003</t>
  </si>
  <si>
    <t xml:space="preserve">Festyn rekreacyjno - kulturalny z okazji 3 Maja </t>
  </si>
  <si>
    <t>Stowarzyszenie "Dziedzictwo" św. Jana Sarkandra</t>
  </si>
  <si>
    <t>Prowadzenie lodowiska sztucznie zamrażanego</t>
  </si>
  <si>
    <t>Cieszyński Klub Hokejowy</t>
  </si>
  <si>
    <t>styczeń  - grudzień 2003r.</t>
  </si>
  <si>
    <t>III Zawody Pływackie Środowiskowych Ognisk Wychowawczych</t>
  </si>
  <si>
    <t>Nr IV/38/02</t>
  </si>
  <si>
    <t>z dnia 23 grudnia 2002 roku</t>
  </si>
  <si>
    <t xml:space="preserve">                                                  Nr IV/38/02</t>
  </si>
  <si>
    <t xml:space="preserve">                                                  z dnia 23 grudnia 2002 roku</t>
  </si>
  <si>
    <t>Towarzystwo Przyjaciół Dzieci Oddział Powiatowy</t>
  </si>
  <si>
    <t>06.2003</t>
  </si>
  <si>
    <t>VII Halowy Międzynarodowy Turniej Piłki Nożnej Juniorów</t>
  </si>
  <si>
    <t>Towarzystwo Sportowe „Mieszko – Piast”</t>
  </si>
  <si>
    <t>01/02.2003</t>
  </si>
  <si>
    <t>IV Euroregionalny Halowy Turniej Piłki Nożnej Trampkarzy</t>
  </si>
  <si>
    <t>02.2003</t>
  </si>
  <si>
    <t>XI Międzynarodowy Turniej Piłki Nożnej z okazji Dnia Dziecka</t>
  </si>
  <si>
    <t>III Międzynarodowy Turniej Piłki Nożnej Juniorów Młodszych</t>
  </si>
  <si>
    <t>02/03.2003</t>
  </si>
  <si>
    <t>IV Euroregionalny Turniej Piłki Nożnej Żaków z okazji 3 - Maja</t>
  </si>
  <si>
    <t>05.2003</t>
  </si>
  <si>
    <t>Zawody Pływackie Osób Niepełnosprawnych</t>
  </si>
  <si>
    <t>Stowarzyszenie Osób Niepełnosprawnych Ziemi Cieszyńskiej</t>
  </si>
  <si>
    <t>Turniej Szachowy Osób Niepełnosprawnych</t>
  </si>
  <si>
    <t>09.2003</t>
  </si>
  <si>
    <t>Grand Prix Cieszyna w Tenisie Stołowym</t>
  </si>
  <si>
    <t>Międzyszkolny Klub Sportowy "Cieszko"</t>
  </si>
  <si>
    <t>od 02 do 11.2003</t>
  </si>
  <si>
    <t>Cieszyńska Amatorska Liga Tenisa Stołowego</t>
  </si>
  <si>
    <t>Od 01 do 12.2003</t>
  </si>
  <si>
    <t>Amatorska liga Piłki Nożnej</t>
  </si>
  <si>
    <t>Ognisko TKKF „Ogniwo”</t>
  </si>
  <si>
    <t>Od 04 do 11.2003</t>
  </si>
  <si>
    <t>Międzynarodowe Mistrzostwa Cieszyna Amatorów w Tenisie Ziemnym w grach pojedynczych</t>
  </si>
  <si>
    <t>Zawody Zimowe Osób Niepełnosprawnych</t>
  </si>
  <si>
    <t xml:space="preserve">Stowarzyszenie Rehabilitacji Kultury Fizycznej Turystyki i Integracji Osób Niepełnosprawnych            </t>
  </si>
  <si>
    <t>Zawody Strzeleckie Osób Niepełnosprawnych</t>
  </si>
  <si>
    <t>08.2003</t>
  </si>
  <si>
    <t>XII Międzynarodowa Spartakiada LA Osób Niepełnosprawnych o Puchar Ziemi Cieszyńskiej</t>
  </si>
  <si>
    <t>Turniej Tenisa Stołowego Osób Niepełnosprawnych</t>
  </si>
  <si>
    <t>10.2003</t>
  </si>
  <si>
    <t>Turniej Tenisa Par Deblowych</t>
  </si>
  <si>
    <t>TS "Lakma" Cieszyn</t>
  </si>
  <si>
    <t>Otwarte Noworoczne zawody pływackie dzieci i młodzieży</t>
  </si>
  <si>
    <t>Młodzieżowe Towarzystwo Pływackie "Delfin"</t>
  </si>
  <si>
    <t>01.2003</t>
  </si>
  <si>
    <t>Zimowe I Letnie Mistrzostwa Polski osób niepełnosprawnych w pływaniu (wyjazd)</t>
  </si>
  <si>
    <t>marzec i czerwiec 2003</t>
  </si>
  <si>
    <t>Próba pobicia światowego rekordu Guinnessa trzypokoleniowej  rodziny Widzików na dystansie 100 km</t>
  </si>
  <si>
    <t>Próba przepłynięcia trasy: Puck - Hel - Puck /70 km/</t>
  </si>
  <si>
    <t>Otwarte zawody pływackie o "Puchar MTP Delfin"</t>
  </si>
  <si>
    <t>Realizacja Kalendarza Szkolnego Związku Sportowego</t>
  </si>
  <si>
    <t>Miejski Uczniowski Klub Sportowy - "SZS" w Cieszynie</t>
  </si>
  <si>
    <t>od stycznia do grudnia 2003</t>
  </si>
  <si>
    <t>Indywidualne Mistrzostwa Cieszyna juniorów w szachach szybkich</t>
  </si>
  <si>
    <t>04.2003</t>
  </si>
  <si>
    <t>Międzynarodowy Turniej Szachowy o puchar Wieży Piastowskiej</t>
  </si>
  <si>
    <t>12.2003</t>
  </si>
  <si>
    <t>XII Puchar Cieszyna - slalom gigant</t>
  </si>
  <si>
    <t>Cieszyński Klub Narciarski "Skręty"</t>
  </si>
  <si>
    <t>Mistrzostwa Cieszyna SP i Gimnazjów w Narciarstwie</t>
  </si>
  <si>
    <t>Bezpieczeństwo osób kapiących się i uprawiających sporty wodne</t>
  </si>
  <si>
    <t>Wodne Ochotnicze Pogotowie Ratunkowe w Cieszynie</t>
  </si>
  <si>
    <t>Mistrzostwa Szkół Podstawowych w pływaniu</t>
  </si>
  <si>
    <t>Mistrzostwa Szkół Gimnazjalnych w Cieszynie</t>
  </si>
  <si>
    <t>03.2003</t>
  </si>
  <si>
    <t>Długodystansowy Wyścig Pływacki "Ziemi Cieszyńskiej"</t>
  </si>
  <si>
    <t>Zawody pływackie "MASTERS" Ziemi Cieszyńskiej</t>
  </si>
  <si>
    <t>Zgrupowanie z Mistrzem Świata w Karate SHOTOKAN</t>
  </si>
  <si>
    <t>Klub Sportowy "SHINDO" Cieszyn</t>
  </si>
  <si>
    <t>Międzyszkolna Liga Hokeja</t>
  </si>
  <si>
    <t>Międzynarodowe Mistrzostwa Cieszyna w jeździectwie</t>
  </si>
  <si>
    <t>„Mikołajki”  na lodzie</t>
  </si>
  <si>
    <t>Eliminacje Pucharu Polski PZM w Motocrossie</t>
  </si>
  <si>
    <t>Uczniowski Klub Sportowy "Wiraż" Cieszyn</t>
  </si>
  <si>
    <t>od maja do października 2003</t>
  </si>
  <si>
    <t>Eliminacje Indywidualnych Międzynarodowych Mistrzostw Polski</t>
  </si>
  <si>
    <t>Turniej Masowej Koszykówki Ulicznej</t>
  </si>
  <si>
    <t xml:space="preserve">Koszykarski Klub Sportowy                            </t>
  </si>
  <si>
    <t>Międzynarodowa Amatorska Liga Koszykówki</t>
  </si>
  <si>
    <t xml:space="preserve">Koszykarski Klub Sportowy                             </t>
  </si>
  <si>
    <t>Liga Koszykówki dla uczniów SP i Gimnazjów</t>
  </si>
  <si>
    <t>Turniej Koszykówki Dziewcząt z okazji Dnia Dziecka</t>
  </si>
  <si>
    <t xml:space="preserve">LKS Cieszynianka    </t>
  </si>
  <si>
    <t>Turniej Koszykówki Juniorek</t>
  </si>
  <si>
    <t>Prowadzenie zajęć sportowo - rekreacyjnych</t>
  </si>
  <si>
    <t>Organizacje sportowe</t>
  </si>
  <si>
    <t>Załącznik Nr 7</t>
  </si>
  <si>
    <t xml:space="preserve">                                                                                                               z dnia </t>
  </si>
  <si>
    <t xml:space="preserve">PLANY PRZYCHODÓW I WYDATKÓW  ZAKŁADÓW BUDŻETOWYCH </t>
  </si>
  <si>
    <t xml:space="preserve">NAZWA ZAKŁADU BUDŻETOWEGO </t>
  </si>
  <si>
    <t>PRZYCHODY</t>
  </si>
  <si>
    <t>W TYM</t>
  </si>
  <si>
    <t>DOTACJE</t>
  </si>
  <si>
    <t>NA WYNAGR. I POCHODNE OD WYNAGR.</t>
  </si>
  <si>
    <t>PRZYCHODY Z DOSTAW ROBÓT I USŁUG</t>
  </si>
  <si>
    <t>POZOSTAŁE PRZYCHODY WŁASNE</t>
  </si>
  <si>
    <t>PRZEDMIOTOWE</t>
  </si>
  <si>
    <t xml:space="preserve">PODMIOTOWE </t>
  </si>
  <si>
    <t>CELOWE</t>
  </si>
  <si>
    <t>INWESTYC.</t>
  </si>
  <si>
    <t>Zakład Gospodarki Komunalnej</t>
  </si>
  <si>
    <t>Miejski Ośrodek Sportu i Rekreacji</t>
  </si>
  <si>
    <t>łącznie</t>
  </si>
  <si>
    <t>Załącznik Nr 7a</t>
  </si>
  <si>
    <t xml:space="preserve">PLANY FINANSOWE ZAKŁADÓW BUDŻETOWYCH </t>
  </si>
  <si>
    <t>Stan środków na początek roku</t>
  </si>
  <si>
    <t>Stan środków na koniec roku</t>
  </si>
  <si>
    <t>NA WYNAGR.I POCHODNE OD WYNAGR.</t>
  </si>
  <si>
    <t xml:space="preserve">                                                  Załącznik Nr 8</t>
  </si>
  <si>
    <t xml:space="preserve">                                                  z dnia 23 grudnia 2002 r.</t>
  </si>
  <si>
    <t>PLANY PRZYCHODÓW I WYDATKÓW ŚRODKÓW SPECJALNYCH</t>
  </si>
  <si>
    <t>Rodzaj jednostki</t>
  </si>
  <si>
    <t>w tym</t>
  </si>
  <si>
    <t>Nazwa środka specjalnego</t>
  </si>
  <si>
    <t xml:space="preserve">Dz. </t>
  </si>
  <si>
    <t>ze źródeł określonych w uchwale</t>
  </si>
  <si>
    <t xml:space="preserve">ze środków określonych w ustawie </t>
  </si>
  <si>
    <t>WYDATKI BIEŻĄCE</t>
  </si>
  <si>
    <t>INWESTYCYJNE</t>
  </si>
  <si>
    <t>1. Utrzymanie dróg</t>
  </si>
  <si>
    <t>Dom Spokojnej Starości</t>
  </si>
  <si>
    <t>1. Poprawa warunków funkcjonowania Domu</t>
  </si>
  <si>
    <t>Żłobki Miejskie</t>
  </si>
  <si>
    <t>1. Polepszenie warunków pobytu dziecka w żłobku</t>
  </si>
  <si>
    <t>Szkoła Podstawowa Nr 3</t>
  </si>
  <si>
    <t>1. Żywienie w świetlicach</t>
  </si>
  <si>
    <t>2. Organizacja wypoczynku dla dzieci</t>
  </si>
  <si>
    <t>Szkoła Podstawowa Nr 4</t>
  </si>
  <si>
    <t>Szkoła Podstawowa Nr 6</t>
  </si>
  <si>
    <t>Szkoła Podstawowa Nr 7</t>
  </si>
  <si>
    <t>1. Polepszenie warunków pobytu dziecka w przedszkolu</t>
  </si>
  <si>
    <t>Przedszkole nr 2</t>
  </si>
  <si>
    <t>Przedszkole nr 4</t>
  </si>
  <si>
    <t>W ramach wydatków bieżących wynagrodzenia i pochodne stanowią  0 zł.</t>
  </si>
  <si>
    <t>Wydatki nie znajdujące pokrycia w przychodach zrealizowane zostaną ze środków pozostałych z poprzedniego roku.</t>
  </si>
  <si>
    <t>Załącznik Nr 9</t>
  </si>
  <si>
    <t>ZESTAWIENIE PRZYCHODÓW I ROZCHODÓW BUDŻETU</t>
  </si>
  <si>
    <t>W ZŁOTYCH</t>
  </si>
  <si>
    <t>TREŚĆ</t>
  </si>
  <si>
    <t>KWOTA</t>
  </si>
  <si>
    <t>PRZYCHODY BUDŻETU</t>
  </si>
  <si>
    <t>1.</t>
  </si>
  <si>
    <t xml:space="preserve">Z KREDYTÓW </t>
  </si>
  <si>
    <t>2.</t>
  </si>
  <si>
    <t>Z POŻYCZEK</t>
  </si>
  <si>
    <t>3.</t>
  </si>
  <si>
    <t>ZE SPŁATY UDZIELONYCH POŻYCZEK</t>
  </si>
  <si>
    <t xml:space="preserve">4. </t>
  </si>
  <si>
    <t>WOLNE ŚRODKI Z LAT UBIEGŁYCH</t>
  </si>
  <si>
    <t>5.</t>
  </si>
  <si>
    <t>RAZEM PRZYCHODY  ( 1 + 2 + 3 + 4 )</t>
  </si>
  <si>
    <t>6.</t>
  </si>
  <si>
    <t>DOCHODY BUDŻETU</t>
  </si>
  <si>
    <t>7.</t>
  </si>
  <si>
    <t>RAZEM PRZYCHODY I DOCHODY BUDŻETU  ( 5 + 6 )</t>
  </si>
  <si>
    <t>ROZCHODY BUDŻETU</t>
  </si>
  <si>
    <t>8.</t>
  </si>
  <si>
    <t>SPŁATA KREDYTÓW</t>
  </si>
  <si>
    <t>9.</t>
  </si>
  <si>
    <t>SPŁATA POŻYCZEK</t>
  </si>
  <si>
    <t>10.</t>
  </si>
  <si>
    <t>UDZIELONE POŻYCZKI</t>
  </si>
  <si>
    <t>11.</t>
  </si>
  <si>
    <t>RAZEM ROZCHODY  ( 8 + 9 + 10  )</t>
  </si>
  <si>
    <t>12.</t>
  </si>
  <si>
    <t>WYDATKI BUDŻETU</t>
  </si>
  <si>
    <t>13.</t>
  </si>
  <si>
    <t xml:space="preserve">RAZEM ROZCHODY I WYDATKI BUDŻETU  </t>
  </si>
  <si>
    <t>( 11 + 12 )</t>
  </si>
  <si>
    <t>Załącznik Nr 10</t>
  </si>
  <si>
    <t>Do Uchwały Rady Miejskiej</t>
  </si>
  <si>
    <t>PROGNOZA DŁUGU MIASTA CIESZYNA NA KONIEC 2003 ROKU</t>
  </si>
  <si>
    <t>1. Prognozowane zadłużenie na 31 grudnia 2002 roku</t>
  </si>
  <si>
    <t>2. Spłata kredytów i pożyczek w 2003 roku.</t>
  </si>
  <si>
    <t>3.Planowane w 2003 roku kredyty i pożyczki</t>
  </si>
  <si>
    <t>4.Przewidywane umorzenia pożyczek w 2003 roku.</t>
  </si>
  <si>
    <t>5. Prognozowane zadłużenie na 31 grudnia 2003 roku.</t>
  </si>
  <si>
    <t>Załącznik Nr 11</t>
  </si>
  <si>
    <t>Plan przychodów i wydatków Gminnego Funduszu Ochrony Środowiska i Gospodarki Wodnej Miasta Cieszyna na rok 2003</t>
  </si>
  <si>
    <t>Wyszczególnienie</t>
  </si>
  <si>
    <t>Pozycja</t>
  </si>
  <si>
    <t>Kwota w zł</t>
  </si>
  <si>
    <t>I. Przychody razem (2+3+4+5)</t>
  </si>
  <si>
    <t>1. Udział w opłatach naliczanych z tytułu gospodarczego korzystania ze środowiska</t>
  </si>
  <si>
    <t>2. Udział w karach naliczanych za nieprzestrzeganie wymagań ochrony środowiska</t>
  </si>
  <si>
    <t>3. Opłaty i kary za wycinkę drzew i krzewów</t>
  </si>
  <si>
    <t>4. Odsetki bankowe</t>
  </si>
  <si>
    <t>II. Wydatki ogółem (7+8+9+10+11+12)</t>
  </si>
  <si>
    <t>1. Dofinansowanie inwestycji:</t>
  </si>
  <si>
    <t>a) modernizacji systemów grzewczych</t>
  </si>
  <si>
    <t>b) podłączeń budynków do kanalizacji</t>
  </si>
  <si>
    <t>2. Dofinansowanie nasadzeń drzew i krzewów na terenach zieleni miejskiej</t>
  </si>
  <si>
    <t>3.Dofinansowanie stacji monitoringu powietrza UŚ</t>
  </si>
  <si>
    <t>4. Dofinansowanie transportu prób w ramach monitoringu powietrza dla PSSE</t>
  </si>
  <si>
    <t>5. Dofinansowanie zakupu wydawnictw o tematyce ekologicznej dla Biblioteki Miejskiej</t>
  </si>
  <si>
    <t>6. Dofinansowanie prac z przygotowaniem miejsc mycia samochodów</t>
  </si>
  <si>
    <t>Załącznik Nr 12</t>
  </si>
  <si>
    <t>Plan przychodów i wydatków Gminnego Funduszu Gospodarki Zasobem Geodezyjnym i Kartograficznym na rok 2003</t>
  </si>
  <si>
    <t>I. Stan środków obrotowych na 1.01.2003</t>
  </si>
  <si>
    <t>II. Przychody razem (3+4)</t>
  </si>
  <si>
    <t>Przychody bieżące - wpływy ze sprzedaży map, danych z ewidencji gruntów i budynków oraz innych materiałów i informacji z zasobu geodezyjnego i kartograficznego oraz z opłat za czynności związane z prowadzeniem zasobu i uzgadnianiem usytuowania projektowan</t>
  </si>
  <si>
    <t>Odsetki bankowe</t>
  </si>
  <si>
    <t>III. Wydatki ogółem (6+7+8+9+10+11+12)</t>
  </si>
  <si>
    <t>Wpłata na Centralny Fundusz Zasobem Geodezyjnym i Kartograficznym</t>
  </si>
  <si>
    <t>Wpłata na Wojewódzki Fundusz Zasobem Geodezyjnym i Kartograficznym</t>
  </si>
  <si>
    <t>Modernizacja ewidencji gruntów i budynków</t>
  </si>
  <si>
    <t>Zakup usług pozostałych związanych z funkcjonowaniem zasobu geodezyjnego i kartograficznego</t>
  </si>
  <si>
    <t>Wydatki na zakup sprzętu i oprogramowania komputerowego</t>
  </si>
  <si>
    <t>Wydatki na zakup materiałów i wyposażenia</t>
  </si>
  <si>
    <t>Szkolenia specjalistyczne pracowników</t>
  </si>
  <si>
    <t>Źródłem pokrycia wydatków będą planowane dochody z tytułu wpływów z opłat za zezwolenia na sprzedaż alkoholu w wysokości 500.000 zł wykazane w załączniki Nr 1 dziale 756 "Dochody od osób prawnych, od osób fizycznych i od innych jednostek nie posiadających osobowości prawnej" punkt "t"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</si>
</sst>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%"/>
    <numFmt numFmtId="166" formatCode="0.00_ ;[Red]\-0.00\ "/>
    <numFmt numFmtId="167" formatCode="#,##0.00_ ;\-#,##0.00\ "/>
    <numFmt numFmtId="168" formatCode="_-* #,##0.0\ _z_ł_-;\-* #,##0.0\ _z_ł_-;_-* &quot;-&quot;?\ _z_ł_-;_-@_-"/>
    <numFmt numFmtId="169" formatCode="#,##0.000"/>
    <numFmt numFmtId="170" formatCode="#,##0.0000"/>
    <numFmt numFmtId="171" formatCode="#,##0.0"/>
    <numFmt numFmtId="172" formatCode="#,##0.0_ ;\-#,##0.0\ "/>
    <numFmt numFmtId="173" formatCode="00\-000"/>
    <numFmt numFmtId="174" formatCode="0.0"/>
    <numFmt numFmtId="175" formatCode="d\ mmmm\ yyyy"/>
    <numFmt numFmtId="176" formatCode="#,##0.00_ ;[Red]\-#,##0.00\ "/>
    <numFmt numFmtId="177" formatCode="#,##0_ ;[Red]\-#,##0\ "/>
    <numFmt numFmtId="178" formatCode="mmmm\ yy"/>
    <numFmt numFmtId="179" formatCode="yyyy/mm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_-* #,##0.000\ _z_ł_-;\-* #,##0.000\ _z_ł_-;_-* &quot;-&quot;??\ _z_ł_-;_-@_-"/>
    <numFmt numFmtId="183" formatCode="_-* #,##0.0\ _z_ł_-;\-* #,##0.0\ _z_ł_-;_-* &quot;-&quot;??\ _z_ł_-;_-@_-"/>
    <numFmt numFmtId="184" formatCode="_-* #,##0\ _z_ł_-;\-* #,##0\ _z_ł_-;_-* &quot;-&quot;??\ _z_ł_-;_-@_-"/>
    <numFmt numFmtId="185" formatCode="#,##0_ ;\-#,##0\ "/>
    <numFmt numFmtId="186" formatCode="#,##0.00\ &quot;zł&quot;"/>
    <numFmt numFmtId="187" formatCode="#,##0\ &quot;zł&quot;"/>
    <numFmt numFmtId="188" formatCode="0.000"/>
    <numFmt numFmtId="189" formatCode="0.0000"/>
    <numFmt numFmtId="190" formatCode="0.00000"/>
    <numFmt numFmtId="191" formatCode="0.000000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d\.mm\.yy"/>
    <numFmt numFmtId="201" formatCode="&quot;Tak&quot;;&quot;Tak&quot;;&quot;Nie&quot;"/>
    <numFmt numFmtId="202" formatCode="&quot;Prawda&quot;;&quot;Prawda&quot;;&quot;Fałsz&quot;"/>
    <numFmt numFmtId="203" formatCode="&quot;Włączone&quot;;&quot;Włączone&quot;;&quot;Wyłączone&quot;"/>
    <numFmt numFmtId="204" formatCode="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sz val="28"/>
      <name val="Arial CE"/>
      <family val="2"/>
    </font>
    <font>
      <b/>
      <sz val="22"/>
      <name val="Arial CE"/>
      <family val="2"/>
    </font>
    <font>
      <b/>
      <u val="single"/>
      <sz val="28"/>
      <name val="Arial CE"/>
      <family val="2"/>
    </font>
    <font>
      <b/>
      <sz val="28"/>
      <name val="Arial CE"/>
      <family val="2"/>
    </font>
    <font>
      <b/>
      <sz val="17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3" fontId="6" fillId="2" borderId="3" xfId="0" applyNumberFormat="1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wrapText="1"/>
    </xf>
    <xf numFmtId="3" fontId="6" fillId="3" borderId="3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1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wrapText="1"/>
    </xf>
    <xf numFmtId="3" fontId="5" fillId="3" borderId="6" xfId="0" applyNumberFormat="1" applyFont="1" applyFill="1" applyBorder="1" applyAlignment="1">
      <alignment/>
    </xf>
    <xf numFmtId="0" fontId="5" fillId="3" borderId="7" xfId="0" applyFont="1" applyFill="1" applyBorder="1" applyAlignment="1">
      <alignment wrapText="1"/>
    </xf>
    <xf numFmtId="3" fontId="5" fillId="3" borderId="7" xfId="0" applyNumberFormat="1" applyFont="1" applyFill="1" applyBorder="1" applyAlignment="1">
      <alignment/>
    </xf>
    <xf numFmtId="3" fontId="9" fillId="3" borderId="7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49" fontId="5" fillId="3" borderId="7" xfId="0" applyNumberFormat="1" applyFont="1" applyFill="1" applyBorder="1" applyAlignment="1">
      <alignment wrapText="1"/>
    </xf>
    <xf numFmtId="3" fontId="5" fillId="3" borderId="9" xfId="0" applyNumberFormat="1" applyFont="1" applyFill="1" applyBorder="1" applyAlignment="1">
      <alignment wrapText="1"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3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/>
    </xf>
    <xf numFmtId="4" fontId="0" fillId="0" borderId="0" xfId="0" applyNumberFormat="1" applyFont="1" applyAlignment="1">
      <alignment vertical="justify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/>
    </xf>
    <xf numFmtId="49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3" fontId="5" fillId="3" borderId="4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6" fillId="3" borderId="3" xfId="0" applyNumberFormat="1" applyFont="1" applyFill="1" applyBorder="1" applyAlignment="1">
      <alignment/>
    </xf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1" fontId="6" fillId="3" borderId="3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 vertical="top"/>
    </xf>
    <xf numFmtId="1" fontId="9" fillId="3" borderId="4" xfId="0" applyNumberFormat="1" applyFont="1" applyFill="1" applyBorder="1" applyAlignment="1">
      <alignment horizontal="center" vertical="top"/>
    </xf>
    <xf numFmtId="1" fontId="9" fillId="3" borderId="4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3" fontId="9" fillId="3" borderId="7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wrapText="1"/>
    </xf>
    <xf numFmtId="1" fontId="5" fillId="3" borderId="1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9" fillId="3" borderId="9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wrapText="1"/>
    </xf>
    <xf numFmtId="3" fontId="9" fillId="3" borderId="5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 wrapText="1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/>
    </xf>
    <xf numFmtId="1" fontId="9" fillId="3" borderId="7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10" fillId="3" borderId="8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10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 wrapText="1"/>
    </xf>
    <xf numFmtId="0" fontId="9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vertical="center" wrapText="1"/>
    </xf>
    <xf numFmtId="3" fontId="6" fillId="3" borderId="7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7" fontId="7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0" borderId="7" xfId="0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3" fontId="6" fillId="0" borderId="7" xfId="0" applyNumberFormat="1" applyFont="1" applyBorder="1" applyAlignment="1">
      <alignment/>
    </xf>
    <xf numFmtId="0" fontId="1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0" fontId="10" fillId="3" borderId="4" xfId="0" applyFont="1" applyFill="1" applyBorder="1" applyAlignment="1">
      <alignment horizontal="center" vertical="top"/>
    </xf>
    <xf numFmtId="0" fontId="10" fillId="0" borderId="7" xfId="0" applyFont="1" applyBorder="1" applyAlignment="1">
      <alignment wrapText="1"/>
    </xf>
    <xf numFmtId="3" fontId="10" fillId="0" borderId="7" xfId="0" applyNumberFormat="1" applyFont="1" applyBorder="1" applyAlignment="1">
      <alignment wrapText="1"/>
    </xf>
    <xf numFmtId="3" fontId="10" fillId="0" borderId="7" xfId="0" applyNumberFormat="1" applyFont="1" applyBorder="1" applyAlignment="1">
      <alignment/>
    </xf>
    <xf numFmtId="0" fontId="10" fillId="0" borderId="4" xfId="0" applyFont="1" applyBorder="1" applyAlignment="1">
      <alignment wrapText="1"/>
    </xf>
    <xf numFmtId="3" fontId="10" fillId="0" borderId="4" xfId="0" applyNumberFormat="1" applyFont="1" applyBorder="1" applyAlignment="1">
      <alignment wrapText="1"/>
    </xf>
    <xf numFmtId="3" fontId="10" fillId="0" borderId="4" xfId="0" applyNumberFormat="1" applyFont="1" applyBorder="1" applyAlignment="1">
      <alignment/>
    </xf>
    <xf numFmtId="0" fontId="6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3" fontId="10" fillId="0" borderId="6" xfId="0" applyNumberFormat="1" applyFont="1" applyBorder="1" applyAlignment="1">
      <alignment wrapText="1"/>
    </xf>
    <xf numFmtId="3" fontId="10" fillId="0" borderId="6" xfId="0" applyNumberFormat="1" applyFont="1" applyBorder="1" applyAlignment="1">
      <alignment/>
    </xf>
    <xf numFmtId="0" fontId="6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6" fillId="3" borderId="4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justify"/>
    </xf>
    <xf numFmtId="0" fontId="6" fillId="3" borderId="9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49" fontId="10" fillId="0" borderId="6" xfId="0" applyNumberFormat="1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49" fontId="10" fillId="0" borderId="4" xfId="0" applyNumberFormat="1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167" fontId="5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wrapText="1"/>
    </xf>
    <xf numFmtId="3" fontId="6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wrapText="1"/>
    </xf>
    <xf numFmtId="167" fontId="12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4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9" fillId="0" borderId="4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wrapText="1"/>
    </xf>
    <xf numFmtId="49" fontId="5" fillId="3" borderId="10" xfId="0" applyNumberFormat="1" applyFont="1" applyFill="1" applyBorder="1" applyAlignment="1">
      <alignment wrapText="1"/>
    </xf>
    <xf numFmtId="3" fontId="5" fillId="3" borderId="4" xfId="0" applyNumberFormat="1" applyFont="1" applyFill="1" applyBorder="1" applyAlignment="1">
      <alignment horizontal="left"/>
    </xf>
    <xf numFmtId="3" fontId="6" fillId="3" borderId="4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3" fontId="6" fillId="3" borderId="1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167" fontId="1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5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22" xfId="18" applyFont="1" applyBorder="1">
      <alignment horizontal="center" vertical="center"/>
      <protection/>
    </xf>
    <xf numFmtId="0" fontId="6" fillId="0" borderId="23" xfId="18" applyFont="1" applyBorder="1">
      <alignment horizontal="center" vertical="center"/>
      <protection/>
    </xf>
    <xf numFmtId="3" fontId="6" fillId="0" borderId="23" xfId="18" applyNumberFormat="1" applyFont="1" applyBorder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9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10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vertical="center" wrapText="1"/>
    </xf>
    <xf numFmtId="3" fontId="5" fillId="0" borderId="7" xfId="0" applyNumberFormat="1" applyFont="1" applyBorder="1" applyAlignment="1">
      <alignment wrapText="1"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3" fontId="5" fillId="3" borderId="24" xfId="0" applyNumberFormat="1" applyFont="1" applyFill="1" applyBorder="1" applyAlignment="1">
      <alignment horizontal="right" wrapText="1"/>
    </xf>
    <xf numFmtId="0" fontId="5" fillId="3" borderId="21" xfId="0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/>
    </xf>
    <xf numFmtId="0" fontId="9" fillId="0" borderId="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3" fontId="5" fillId="0" borderId="4" xfId="0" applyNumberFormat="1" applyFont="1" applyBorder="1" applyAlignment="1">
      <alignment wrapText="1"/>
    </xf>
    <xf numFmtId="0" fontId="9" fillId="3" borderId="16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3" borderId="4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wrapText="1"/>
    </xf>
    <xf numFmtId="0" fontId="5" fillId="3" borderId="7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5" fillId="3" borderId="10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4" fillId="0" borderId="7" xfId="0" applyFont="1" applyBorder="1" applyAlignment="1">
      <alignment wrapText="1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9" fillId="0" borderId="16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wrapText="1"/>
    </xf>
    <xf numFmtId="0" fontId="9" fillId="3" borderId="4" xfId="0" applyNumberFormat="1" applyFont="1" applyFill="1" applyBorder="1" applyAlignment="1">
      <alignment horizontal="center"/>
    </xf>
    <xf numFmtId="0" fontId="9" fillId="3" borderId="16" xfId="0" applyNumberFormat="1" applyFont="1" applyFill="1" applyBorder="1" applyAlignment="1">
      <alignment horizontal="left" wrapText="1"/>
    </xf>
    <xf numFmtId="3" fontId="6" fillId="3" borderId="16" xfId="0" applyNumberFormat="1" applyFont="1" applyFill="1" applyBorder="1" applyAlignment="1">
      <alignment horizontal="right" wrapText="1"/>
    </xf>
    <xf numFmtId="0" fontId="9" fillId="0" borderId="16" xfId="0" applyNumberFormat="1" applyFont="1" applyBorder="1" applyAlignment="1">
      <alignment horizontal="left" wrapText="1"/>
    </xf>
    <xf numFmtId="3" fontId="6" fillId="0" borderId="16" xfId="0" applyNumberFormat="1" applyFont="1" applyBorder="1" applyAlignment="1">
      <alignment horizontal="right" wrapText="1"/>
    </xf>
    <xf numFmtId="0" fontId="9" fillId="3" borderId="29" xfId="0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left" wrapText="1"/>
    </xf>
    <xf numFmtId="0" fontId="9" fillId="0" borderId="3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fill"/>
    </xf>
    <xf numFmtId="0" fontId="16" fillId="0" borderId="0" xfId="0" applyFont="1" applyAlignment="1">
      <alignment horizontal="fill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7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Border="1" applyAlignment="1">
      <alignment horizontal="fill" wrapText="1"/>
    </xf>
    <xf numFmtId="0" fontId="9" fillId="0" borderId="0" xfId="0" applyFont="1" applyBorder="1" applyAlignment="1">
      <alignment horizontal="justify" wrapText="1"/>
    </xf>
    <xf numFmtId="0" fontId="6" fillId="0" borderId="12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0" fontId="5" fillId="0" borderId="32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center" wrapText="1"/>
    </xf>
    <xf numFmtId="4" fontId="10" fillId="0" borderId="33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4" fontId="10" fillId="3" borderId="33" xfId="0" applyNumberFormat="1" applyFont="1" applyFill="1" applyBorder="1" applyAlignment="1">
      <alignment horizontal="right" wrapText="1"/>
    </xf>
    <xf numFmtId="0" fontId="6" fillId="0" borderId="3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0" fontId="5" fillId="0" borderId="26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right" wrapText="1"/>
    </xf>
    <xf numFmtId="0" fontId="5" fillId="3" borderId="26" xfId="0" applyNumberFormat="1" applyFont="1" applyFill="1" applyBorder="1" applyAlignment="1">
      <alignment horizontal="left" wrapText="1"/>
    </xf>
    <xf numFmtId="0" fontId="5" fillId="3" borderId="16" xfId="0" applyNumberFormat="1" applyFont="1" applyFill="1" applyBorder="1" applyAlignment="1">
      <alignment horizontal="center" wrapText="1"/>
    </xf>
    <xf numFmtId="4" fontId="10" fillId="3" borderId="34" xfId="0" applyNumberFormat="1" applyFont="1" applyFill="1" applyBorder="1" applyAlignment="1">
      <alignment horizontal="right" wrapText="1"/>
    </xf>
    <xf numFmtId="0" fontId="5" fillId="3" borderId="12" xfId="0" applyNumberFormat="1" applyFont="1" applyFill="1" applyBorder="1" applyAlignment="1">
      <alignment horizontal="left" wrapText="1"/>
    </xf>
    <xf numFmtId="0" fontId="5" fillId="3" borderId="15" xfId="0" applyNumberFormat="1" applyFont="1" applyFill="1" applyBorder="1" applyAlignment="1">
      <alignment horizontal="center" wrapText="1"/>
    </xf>
    <xf numFmtId="4" fontId="10" fillId="3" borderId="31" xfId="0" applyNumberFormat="1" applyFont="1" applyFill="1" applyBorder="1" applyAlignment="1">
      <alignment horizontal="right" wrapText="1"/>
    </xf>
    <xf numFmtId="0" fontId="5" fillId="3" borderId="32" xfId="0" applyNumberFormat="1" applyFont="1" applyFill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wrapText="1"/>
    </xf>
    <xf numFmtId="0" fontId="9" fillId="0" borderId="35" xfId="0" applyNumberFormat="1" applyFont="1" applyBorder="1" applyAlignment="1">
      <alignment horizontal="left" wrapText="1"/>
    </xf>
    <xf numFmtId="0" fontId="9" fillId="0" borderId="36" xfId="0" applyNumberFormat="1" applyFont="1" applyBorder="1" applyAlignment="1">
      <alignment horizontal="left" wrapText="1"/>
    </xf>
    <xf numFmtId="4" fontId="6" fillId="0" borderId="37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>
      <alignment/>
    </xf>
    <xf numFmtId="3" fontId="6" fillId="3" borderId="7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vertical="center" wrapText="1"/>
    </xf>
    <xf numFmtId="0" fontId="9" fillId="3" borderId="41" xfId="0" applyNumberFormat="1" applyFont="1" applyFill="1" applyBorder="1" applyAlignment="1">
      <alignment horizontal="left" wrapText="1"/>
    </xf>
    <xf numFmtId="3" fontId="6" fillId="3" borderId="41" xfId="0" applyNumberFormat="1" applyFont="1" applyFill="1" applyBorder="1" applyAlignment="1">
      <alignment horizontal="right" wrapText="1"/>
    </xf>
    <xf numFmtId="0" fontId="9" fillId="3" borderId="42" xfId="0" applyNumberFormat="1" applyFont="1" applyFill="1" applyBorder="1" applyAlignment="1">
      <alignment horizontal="left" wrapText="1"/>
    </xf>
    <xf numFmtId="3" fontId="6" fillId="3" borderId="42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3" fontId="5" fillId="3" borderId="24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 wrapText="1"/>
    </xf>
    <xf numFmtId="3" fontId="5" fillId="3" borderId="9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wrapText="1"/>
    </xf>
    <xf numFmtId="0" fontId="10" fillId="3" borderId="7" xfId="0" applyNumberFormat="1" applyFont="1" applyFill="1" applyBorder="1" applyAlignment="1">
      <alignment horizontal="left" wrapText="1"/>
    </xf>
    <xf numFmtId="3" fontId="5" fillId="3" borderId="15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67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6" fillId="0" borderId="2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5" fillId="0" borderId="43" xfId="18" applyFont="1">
      <alignment horizontal="center" vertical="center"/>
      <protection/>
    </xf>
    <xf numFmtId="3" fontId="5" fillId="0" borderId="43" xfId="18" applyNumberFormat="1" applyFont="1">
      <alignment horizontal="center" vertical="center" wrapText="1"/>
      <protection/>
    </xf>
    <xf numFmtId="0" fontId="5" fillId="0" borderId="43" xfId="18" applyFont="1" applyAlignment="1">
      <alignment horizontal="left" vertical="center" wrapText="1"/>
      <protection/>
    </xf>
    <xf numFmtId="0" fontId="5" fillId="0" borderId="43" xfId="18" applyFont="1" applyAlignment="1">
      <alignment horizontal="center" vertical="center"/>
      <protection/>
    </xf>
    <xf numFmtId="3" fontId="5" fillId="0" borderId="44" xfId="18" applyNumberFormat="1" applyFont="1">
      <alignment horizontal="center" vertical="center" wrapText="1"/>
      <protection/>
    </xf>
    <xf numFmtId="0" fontId="5" fillId="0" borderId="23" xfId="18" applyFont="1" applyAlignment="1">
      <alignment horizontal="left" vertical="center" wrapText="1"/>
      <protection/>
    </xf>
    <xf numFmtId="0" fontId="5" fillId="0" borderId="23" xfId="18" applyFont="1" applyAlignment="1">
      <alignment horizontal="center" vertical="center"/>
      <protection/>
    </xf>
    <xf numFmtId="3" fontId="5" fillId="0" borderId="23" xfId="18" applyNumberFormat="1" applyFont="1">
      <alignment horizontal="center" vertical="center" wrapText="1"/>
      <protection/>
    </xf>
    <xf numFmtId="0" fontId="5" fillId="0" borderId="44" xfId="18" applyFont="1">
      <alignment horizontal="center" vertical="center"/>
      <protection/>
    </xf>
    <xf numFmtId="0" fontId="5" fillId="0" borderId="44" xfId="18" applyFont="1" applyAlignment="1">
      <alignment horizontal="left" vertical="center" wrapText="1"/>
      <protection/>
    </xf>
    <xf numFmtId="0" fontId="5" fillId="0" borderId="45" xfId="18" applyFont="1" applyAlignment="1">
      <alignment horizontal="center" vertical="center"/>
      <protection/>
    </xf>
    <xf numFmtId="0" fontId="5" fillId="0" borderId="46" xfId="18" applyFont="1" applyBorder="1">
      <alignment horizontal="center" vertical="center"/>
      <protection/>
    </xf>
    <xf numFmtId="0" fontId="5" fillId="0" borderId="47" xfId="18" applyFont="1" applyBorder="1">
      <alignment horizontal="center" vertical="center"/>
      <protection/>
    </xf>
    <xf numFmtId="3" fontId="5" fillId="0" borderId="46" xfId="18" applyNumberFormat="1" applyFont="1" applyBorder="1">
      <alignment horizontal="center" vertical="center" wrapText="1"/>
      <protection/>
    </xf>
    <xf numFmtId="0" fontId="5" fillId="0" borderId="46" xfId="18" applyFont="1" applyBorder="1" applyAlignment="1">
      <alignment horizontal="left" vertical="center" wrapText="1"/>
      <protection/>
    </xf>
    <xf numFmtId="0" fontId="5" fillId="0" borderId="46" xfId="18" applyFont="1" applyBorder="1" applyAlignment="1">
      <alignment horizontal="center" vertical="center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3" xfId="18" applyFont="1" applyBorder="1">
      <alignment horizontal="center" vertical="center"/>
      <protection/>
    </xf>
    <xf numFmtId="0" fontId="5" fillId="0" borderId="22" xfId="18" applyFont="1" applyBorder="1">
      <alignment horizontal="center" vertical="center"/>
      <protection/>
    </xf>
    <xf numFmtId="3" fontId="5" fillId="0" borderId="23" xfId="18" applyNumberFormat="1" applyFont="1" applyBorder="1">
      <alignment horizontal="center" vertical="center" wrapText="1"/>
      <protection/>
    </xf>
    <xf numFmtId="0" fontId="5" fillId="0" borderId="23" xfId="18" applyFont="1" applyBorder="1" applyAlignment="1">
      <alignment horizontal="left" vertical="center" wrapText="1"/>
      <protection/>
    </xf>
    <xf numFmtId="49" fontId="5" fillId="0" borderId="46" xfId="18" applyNumberFormat="1" applyFont="1" applyBorder="1" applyAlignment="1">
      <alignment horizontal="center" vertical="center"/>
      <protection/>
    </xf>
    <xf numFmtId="0" fontId="5" fillId="0" borderId="23" xfId="18" applyFont="1">
      <alignment horizontal="center" vertical="center"/>
      <protection/>
    </xf>
    <xf numFmtId="0" fontId="5" fillId="0" borderId="22" xfId="18" applyFont="1">
      <alignment horizontal="center" vertical="center"/>
      <protection/>
    </xf>
    <xf numFmtId="3" fontId="5" fillId="0" borderId="48" xfId="18" applyNumberFormat="1" applyFont="1" applyBorder="1">
      <alignment horizontal="center" vertical="center" wrapText="1"/>
      <protection/>
    </xf>
    <xf numFmtId="0" fontId="5" fillId="0" borderId="48" xfId="18" applyFont="1" applyBorder="1" applyAlignment="1">
      <alignment horizontal="left" vertical="center" wrapText="1"/>
      <protection/>
    </xf>
    <xf numFmtId="0" fontId="5" fillId="0" borderId="44" xfId="18" applyFont="1" applyAlignment="1">
      <alignment horizontal="center" vertical="center"/>
      <protection/>
    </xf>
    <xf numFmtId="49" fontId="5" fillId="0" borderId="44" xfId="18" applyNumberFormat="1" applyFont="1" applyAlignment="1">
      <alignment horizontal="center" vertical="center"/>
      <protection/>
    </xf>
    <xf numFmtId="0" fontId="6" fillId="0" borderId="43" xfId="18" applyFont="1">
      <alignment horizontal="center" vertical="center"/>
      <protection/>
    </xf>
    <xf numFmtId="0" fontId="6" fillId="0" borderId="44" xfId="18" applyFont="1">
      <alignment horizontal="center" vertical="center"/>
      <protection/>
    </xf>
    <xf numFmtId="3" fontId="6" fillId="0" borderId="44" xfId="18" applyNumberFormat="1" applyFont="1">
      <alignment horizontal="center" vertical="center" wrapText="1"/>
      <protection/>
    </xf>
    <xf numFmtId="0" fontId="10" fillId="0" borderId="44" xfId="18" applyFont="1" applyAlignment="1">
      <alignment horizontal="left" vertical="center" wrapText="1"/>
      <protection/>
    </xf>
    <xf numFmtId="0" fontId="10" fillId="0" borderId="23" xfId="18" applyFont="1" applyAlignment="1">
      <alignment horizontal="left" vertical="center" wrapText="1"/>
      <protection/>
    </xf>
    <xf numFmtId="0" fontId="10" fillId="0" borderId="44" xfId="18" applyFont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17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7" fontId="1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3" borderId="5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5" fillId="3" borderId="4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1" fillId="3" borderId="51" xfId="0" applyFont="1" applyFill="1" applyBorder="1" applyAlignment="1">
      <alignment horizontal="center" wrapText="1"/>
    </xf>
    <xf numFmtId="0" fontId="22" fillId="3" borderId="51" xfId="0" applyFont="1" applyFill="1" applyBorder="1" applyAlignment="1">
      <alignment horizontal="right" wrapText="1"/>
    </xf>
    <xf numFmtId="0" fontId="21" fillId="3" borderId="51" xfId="0" applyFont="1" applyFill="1" applyBorder="1" applyAlignment="1">
      <alignment wrapText="1"/>
    </xf>
    <xf numFmtId="3" fontId="21" fillId="3" borderId="51" xfId="0" applyNumberFormat="1" applyFont="1" applyFill="1" applyBorder="1" applyAlignment="1">
      <alignment horizontal="right" wrapText="1"/>
    </xf>
    <xf numFmtId="0" fontId="23" fillId="3" borderId="52" xfId="0" applyFont="1" applyFill="1" applyBorder="1" applyAlignment="1">
      <alignment horizontal="right" wrapText="1"/>
    </xf>
    <xf numFmtId="0" fontId="15" fillId="3" borderId="43" xfId="0" applyFont="1" applyFill="1" applyBorder="1" applyAlignment="1">
      <alignment wrapText="1"/>
    </xf>
    <xf numFmtId="3" fontId="15" fillId="3" borderId="43" xfId="0" applyNumberFormat="1" applyFont="1" applyFill="1" applyBorder="1" applyAlignment="1">
      <alignment horizontal="right" wrapText="1"/>
    </xf>
    <xf numFmtId="0" fontId="23" fillId="3" borderId="53" xfId="0" applyFont="1" applyFill="1" applyBorder="1" applyAlignment="1">
      <alignment horizontal="right" wrapText="1"/>
    </xf>
    <xf numFmtId="0" fontId="23" fillId="3" borderId="43" xfId="0" applyFont="1" applyFill="1" applyBorder="1" applyAlignment="1">
      <alignment wrapText="1"/>
    </xf>
    <xf numFmtId="0" fontId="23" fillId="3" borderId="43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23" fillId="3" borderId="43" xfId="0" applyNumberFormat="1" applyFont="1" applyFill="1" applyBorder="1" applyAlignment="1">
      <alignment horizontal="right" wrapText="1"/>
    </xf>
    <xf numFmtId="0" fontId="23" fillId="3" borderId="52" xfId="0" applyFont="1" applyFill="1" applyBorder="1" applyAlignment="1">
      <alignment wrapText="1"/>
    </xf>
    <xf numFmtId="3" fontId="23" fillId="3" borderId="4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3" fillId="3" borderId="54" xfId="0" applyFont="1" applyFill="1" applyBorder="1" applyAlignment="1">
      <alignment horizontal="right" wrapText="1"/>
    </xf>
    <xf numFmtId="0" fontId="6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3" fontId="24" fillId="0" borderId="0" xfId="0" applyNumberFormat="1" applyFont="1" applyAlignment="1">
      <alignment/>
    </xf>
    <xf numFmtId="0" fontId="6" fillId="0" borderId="55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3" borderId="4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" borderId="2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6" fillId="3" borderId="6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67" fontId="9" fillId="0" borderId="5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0" borderId="4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7" fontId="6" fillId="0" borderId="56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3" borderId="0" xfId="0" applyFont="1" applyFill="1" applyBorder="1" applyAlignment="1">
      <alignment wrapText="1"/>
    </xf>
    <xf numFmtId="0" fontId="21" fillId="3" borderId="50" xfId="0" applyFont="1" applyFill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12" fillId="0" borderId="6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7" fontId="9" fillId="0" borderId="5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2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5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6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60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  <xf numFmtId="4" fontId="1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6" fillId="0" borderId="6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6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MOPS dotacje_zrobio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outlinePr summaryBelow="0"/>
  </sheetPr>
  <dimension ref="A2:E110"/>
  <sheetViews>
    <sheetView showGridLines="0" zoomScale="75" zoomScaleNormal="75" workbookViewId="0" topLeftCell="A1">
      <selection activeCell="E10" sqref="E10"/>
    </sheetView>
  </sheetViews>
  <sheetFormatPr defaultColWidth="9.00390625" defaultRowHeight="12.75"/>
  <cols>
    <col min="1" max="1" width="15.00390625" style="1" customWidth="1"/>
    <col min="2" max="2" width="53.25390625" style="2" customWidth="1"/>
    <col min="3" max="3" width="35.25390625" style="4" customWidth="1"/>
    <col min="4" max="4" width="9.125" style="4" customWidth="1"/>
    <col min="5" max="5" width="14.375" style="4" bestFit="1" customWidth="1"/>
    <col min="6" max="16384" width="9.125" style="4" customWidth="1"/>
  </cols>
  <sheetData>
    <row r="2" ht="18">
      <c r="C2" s="3" t="s">
        <v>1</v>
      </c>
    </row>
    <row r="3" ht="18">
      <c r="C3" s="3" t="s">
        <v>2</v>
      </c>
    </row>
    <row r="4" ht="18">
      <c r="C4" s="3" t="s">
        <v>633</v>
      </c>
    </row>
    <row r="5" ht="18">
      <c r="C5" s="3" t="s">
        <v>634</v>
      </c>
    </row>
    <row r="6" spans="1:3" ht="33.75" customHeight="1">
      <c r="A6" s="577" t="s">
        <v>3</v>
      </c>
      <c r="B6" s="577"/>
      <c r="C6" s="577"/>
    </row>
    <row r="7" spans="1:3" ht="21" customHeight="1">
      <c r="A7" s="577" t="s">
        <v>4</v>
      </c>
      <c r="B7" s="577"/>
      <c r="C7" s="577"/>
    </row>
    <row r="8" spans="1:3" ht="24" customHeight="1" thickBot="1">
      <c r="A8" s="4"/>
      <c r="B8" s="6"/>
      <c r="C8" s="6" t="s">
        <v>5</v>
      </c>
    </row>
    <row r="9" spans="1:3" ht="18" customHeight="1">
      <c r="A9" s="580" t="s">
        <v>6</v>
      </c>
      <c r="B9" s="582" t="s">
        <v>7</v>
      </c>
      <c r="C9" s="582" t="s">
        <v>8</v>
      </c>
    </row>
    <row r="10" spans="1:3" ht="55.5" customHeight="1">
      <c r="A10" s="581"/>
      <c r="B10" s="583"/>
      <c r="C10" s="583"/>
    </row>
    <row r="11" spans="1:3" ht="18">
      <c r="A11" s="7">
        <v>1</v>
      </c>
      <c r="B11" s="8">
        <v>2</v>
      </c>
      <c r="C11" s="8">
        <v>3</v>
      </c>
    </row>
    <row r="12" spans="1:4" s="13" customFormat="1" ht="34.5" customHeight="1" thickBot="1">
      <c r="A12" s="9" t="s">
        <v>9</v>
      </c>
      <c r="B12" s="10" t="s">
        <v>10</v>
      </c>
      <c r="C12" s="11">
        <f>C13</f>
        <v>2500</v>
      </c>
      <c r="D12" s="12"/>
    </row>
    <row r="13" spans="1:4" s="13" customFormat="1" ht="23.25" customHeight="1" thickTop="1">
      <c r="A13" s="14"/>
      <c r="B13" s="15" t="s">
        <v>11</v>
      </c>
      <c r="C13" s="16">
        <v>2500</v>
      </c>
      <c r="D13" s="12"/>
    </row>
    <row r="14" spans="1:4" s="13" customFormat="1" ht="45.75" customHeight="1" thickBot="1">
      <c r="A14" s="17">
        <v>600</v>
      </c>
      <c r="B14" s="18" t="s">
        <v>12</v>
      </c>
      <c r="C14" s="19">
        <f>SUM(C15:C18)</f>
        <v>996935</v>
      </c>
      <c r="D14" s="12"/>
    </row>
    <row r="15" spans="1:4" s="13" customFormat="1" ht="72.75" thickTop="1">
      <c r="A15" s="20"/>
      <c r="B15" s="21" t="s">
        <v>13</v>
      </c>
      <c r="C15" s="22">
        <v>578935</v>
      </c>
      <c r="D15" s="12"/>
    </row>
    <row r="16" spans="1:4" s="13" customFormat="1" ht="111.75" customHeight="1">
      <c r="A16" s="20"/>
      <c r="B16" s="15" t="s">
        <v>14</v>
      </c>
      <c r="C16" s="23">
        <v>380000</v>
      </c>
      <c r="D16" s="12"/>
    </row>
    <row r="17" spans="1:4" s="13" customFormat="1" ht="23.25" customHeight="1">
      <c r="A17" s="20"/>
      <c r="B17" s="15" t="s">
        <v>15</v>
      </c>
      <c r="C17" s="23">
        <v>12000</v>
      </c>
      <c r="D17" s="12"/>
    </row>
    <row r="18" spans="1:4" s="13" customFormat="1" ht="23.25" customHeight="1">
      <c r="A18" s="20"/>
      <c r="B18" s="15" t="s">
        <v>16</v>
      </c>
      <c r="C18" s="23">
        <v>26000</v>
      </c>
      <c r="D18" s="12"/>
    </row>
    <row r="19" spans="1:4" s="13" customFormat="1" ht="48" customHeight="1" thickBot="1">
      <c r="A19" s="24">
        <v>700</v>
      </c>
      <c r="B19" s="18" t="s">
        <v>17</v>
      </c>
      <c r="C19" s="19">
        <f>C20+C21+C25+C26+C27</f>
        <v>5345000</v>
      </c>
      <c r="D19" s="12"/>
    </row>
    <row r="20" spans="1:4" s="13" customFormat="1" ht="39.75" customHeight="1" thickTop="1">
      <c r="A20" s="25"/>
      <c r="B20" s="15" t="s">
        <v>18</v>
      </c>
      <c r="C20" s="23">
        <f>270000+195000</f>
        <v>465000</v>
      </c>
      <c r="D20" s="12"/>
    </row>
    <row r="21" spans="1:4" s="13" customFormat="1" ht="109.5" customHeight="1">
      <c r="A21" s="25"/>
      <c r="B21" s="15" t="s">
        <v>19</v>
      </c>
      <c r="C21" s="23">
        <f>C23+C24</f>
        <v>2350000</v>
      </c>
      <c r="D21" s="12"/>
    </row>
    <row r="22" spans="1:4" s="13" customFormat="1" ht="15.75" customHeight="1">
      <c r="A22" s="25"/>
      <c r="B22" s="26" t="s">
        <v>20</v>
      </c>
      <c r="C22" s="27"/>
      <c r="D22" s="12"/>
    </row>
    <row r="23" spans="1:4" s="13" customFormat="1" ht="24" customHeight="1">
      <c r="A23" s="25"/>
      <c r="B23" s="28" t="s">
        <v>21</v>
      </c>
      <c r="C23" s="29">
        <v>700000</v>
      </c>
      <c r="D23" s="12"/>
    </row>
    <row r="24" spans="1:4" s="13" customFormat="1" ht="24" customHeight="1">
      <c r="A24" s="25"/>
      <c r="B24" s="15" t="s">
        <v>22</v>
      </c>
      <c r="C24" s="23">
        <v>1650000</v>
      </c>
      <c r="D24" s="12"/>
    </row>
    <row r="25" spans="1:4" s="13" customFormat="1" ht="39" customHeight="1">
      <c r="A25" s="25"/>
      <c r="B25" s="15" t="s">
        <v>23</v>
      </c>
      <c r="C25" s="23">
        <v>2500000</v>
      </c>
      <c r="D25" s="12"/>
    </row>
    <row r="26" spans="1:4" s="13" customFormat="1" ht="42.75" customHeight="1">
      <c r="A26" s="25"/>
      <c r="B26" s="15" t="s">
        <v>24</v>
      </c>
      <c r="C26" s="23">
        <v>10000</v>
      </c>
      <c r="D26" s="12"/>
    </row>
    <row r="27" spans="1:4" s="13" customFormat="1" ht="27" customHeight="1">
      <c r="A27" s="25"/>
      <c r="B27" s="15" t="s">
        <v>25</v>
      </c>
      <c r="C27" s="23">
        <f>C29+C30</f>
        <v>20000</v>
      </c>
      <c r="D27" s="12"/>
    </row>
    <row r="28" spans="1:4" s="13" customFormat="1" ht="17.25" customHeight="1">
      <c r="A28" s="25"/>
      <c r="B28" s="26" t="s">
        <v>20</v>
      </c>
      <c r="C28" s="27"/>
      <c r="D28" s="12"/>
    </row>
    <row r="29" spans="1:4" s="13" customFormat="1" ht="24" customHeight="1">
      <c r="A29" s="25"/>
      <c r="B29" s="28" t="s">
        <v>21</v>
      </c>
      <c r="C29" s="29">
        <v>10000</v>
      </c>
      <c r="D29" s="12"/>
    </row>
    <row r="30" spans="1:4" s="13" customFormat="1" ht="24.75" customHeight="1">
      <c r="A30" s="30"/>
      <c r="B30" s="15" t="s">
        <v>22</v>
      </c>
      <c r="C30" s="23">
        <v>10000</v>
      </c>
      <c r="D30" s="12"/>
    </row>
    <row r="31" spans="1:4" s="13" customFormat="1" ht="63" customHeight="1" thickBot="1">
      <c r="A31" s="24">
        <v>710</v>
      </c>
      <c r="B31" s="18" t="s">
        <v>26</v>
      </c>
      <c r="C31" s="19">
        <f>C32+C33</f>
        <v>66000</v>
      </c>
      <c r="D31" s="12"/>
    </row>
    <row r="32" spans="1:4" s="13" customFormat="1" ht="90.75" thickTop="1">
      <c r="A32" s="31"/>
      <c r="B32" s="32" t="s">
        <v>27</v>
      </c>
      <c r="C32" s="22">
        <v>6000</v>
      </c>
      <c r="D32" s="12"/>
    </row>
    <row r="33" spans="1:4" s="13" customFormat="1" ht="21" customHeight="1">
      <c r="A33" s="20"/>
      <c r="B33" s="33" t="s">
        <v>28</v>
      </c>
      <c r="C33" s="34">
        <v>60000</v>
      </c>
      <c r="D33" s="12"/>
    </row>
    <row r="34" spans="1:4" s="13" customFormat="1" ht="45.75" customHeight="1" thickBot="1">
      <c r="A34" s="17">
        <v>750</v>
      </c>
      <c r="B34" s="18" t="s">
        <v>29</v>
      </c>
      <c r="C34" s="19">
        <f>SUM(C35:C39)</f>
        <v>512320</v>
      </c>
      <c r="D34" s="12"/>
    </row>
    <row r="35" spans="1:4" s="13" customFormat="1" ht="93.75" customHeight="1" thickTop="1">
      <c r="A35" s="31"/>
      <c r="B35" s="32" t="s">
        <v>30</v>
      </c>
      <c r="C35" s="22">
        <v>179636</v>
      </c>
      <c r="D35" s="12"/>
    </row>
    <row r="36" spans="1:4" s="13" customFormat="1" ht="75" customHeight="1">
      <c r="A36" s="20"/>
      <c r="B36" s="33" t="s">
        <v>31</v>
      </c>
      <c r="C36" s="16">
        <v>82684</v>
      </c>
      <c r="D36" s="12"/>
    </row>
    <row r="37" spans="1:4" s="13" customFormat="1" ht="115.5" customHeight="1">
      <c r="A37" s="20"/>
      <c r="B37" s="15" t="s">
        <v>32</v>
      </c>
      <c r="C37" s="16">
        <v>20000</v>
      </c>
      <c r="D37" s="12"/>
    </row>
    <row r="38" spans="1:4" s="13" customFormat="1" ht="25.5" customHeight="1">
      <c r="A38" s="20"/>
      <c r="B38" s="15" t="s">
        <v>33</v>
      </c>
      <c r="C38" s="16">
        <v>200000</v>
      </c>
      <c r="D38" s="12"/>
    </row>
    <row r="39" spans="1:4" s="13" customFormat="1" ht="27" customHeight="1">
      <c r="A39" s="20"/>
      <c r="B39" s="15" t="s">
        <v>34</v>
      </c>
      <c r="C39" s="16">
        <v>30000</v>
      </c>
      <c r="D39" s="12"/>
    </row>
    <row r="40" spans="1:4" s="13" customFormat="1" ht="120" customHeight="1" thickBot="1">
      <c r="A40" s="17">
        <v>751</v>
      </c>
      <c r="B40" s="18" t="s">
        <v>35</v>
      </c>
      <c r="C40" s="19">
        <f>C41</f>
        <v>4900</v>
      </c>
      <c r="D40" s="12"/>
    </row>
    <row r="41" spans="1:4" s="13" customFormat="1" ht="88.5" customHeight="1" thickTop="1">
      <c r="A41" s="35"/>
      <c r="B41" s="32" t="s">
        <v>36</v>
      </c>
      <c r="C41" s="22">
        <v>4900</v>
      </c>
      <c r="D41" s="12"/>
    </row>
    <row r="42" spans="1:4" s="13" customFormat="1" ht="57" customHeight="1" thickBot="1">
      <c r="A42" s="17">
        <v>754</v>
      </c>
      <c r="B42" s="18" t="s">
        <v>37</v>
      </c>
      <c r="C42" s="19">
        <f>C43+C44</f>
        <v>109332</v>
      </c>
      <c r="D42" s="12"/>
    </row>
    <row r="43" spans="1:4" s="13" customFormat="1" ht="45.75" customHeight="1" thickTop="1">
      <c r="A43" s="36"/>
      <c r="B43" s="32" t="s">
        <v>38</v>
      </c>
      <c r="C43" s="22">
        <v>80000</v>
      </c>
      <c r="D43" s="12"/>
    </row>
    <row r="44" spans="1:4" s="13" customFormat="1" ht="78" customHeight="1">
      <c r="A44" s="37"/>
      <c r="B44" s="33" t="s">
        <v>39</v>
      </c>
      <c r="C44" s="16">
        <v>29332</v>
      </c>
      <c r="D44" s="12"/>
    </row>
    <row r="45" spans="1:4" s="13" customFormat="1" ht="114.75" customHeight="1" thickBot="1">
      <c r="A45" s="17">
        <v>756</v>
      </c>
      <c r="B45" s="18" t="s">
        <v>40</v>
      </c>
      <c r="C45" s="19">
        <f>SUM(C46:C67)</f>
        <v>32356792</v>
      </c>
      <c r="D45" s="12"/>
    </row>
    <row r="46" spans="1:4" s="13" customFormat="1" ht="55.5" thickTop="1">
      <c r="A46" s="38"/>
      <c r="B46" s="15" t="s">
        <v>41</v>
      </c>
      <c r="C46" s="16">
        <f>140000-5000</f>
        <v>135000</v>
      </c>
      <c r="D46" s="12"/>
    </row>
    <row r="47" spans="1:4" s="13" customFormat="1" ht="20.25" customHeight="1">
      <c r="A47" s="38"/>
      <c r="B47" s="15" t="s">
        <v>42</v>
      </c>
      <c r="C47" s="23">
        <f>13800000-100000</f>
        <v>13700000</v>
      </c>
      <c r="D47" s="12"/>
    </row>
    <row r="48" spans="1:4" s="13" customFormat="1" ht="20.25" customHeight="1">
      <c r="A48" s="38"/>
      <c r="B48" s="28" t="s">
        <v>43</v>
      </c>
      <c r="C48" s="29">
        <f>7200+800</f>
        <v>8000</v>
      </c>
      <c r="D48" s="12"/>
    </row>
    <row r="49" spans="1:4" s="13" customFormat="1" ht="20.25">
      <c r="A49" s="38"/>
      <c r="B49" s="15" t="s">
        <v>44</v>
      </c>
      <c r="C49" s="23">
        <v>1180</v>
      </c>
      <c r="D49" s="12"/>
    </row>
    <row r="50" spans="1:4" s="13" customFormat="1" ht="36.75">
      <c r="A50" s="38"/>
      <c r="B50" s="15" t="s">
        <v>45</v>
      </c>
      <c r="C50" s="23">
        <v>267000</v>
      </c>
      <c r="D50" s="12"/>
    </row>
    <row r="51" spans="1:4" s="13" customFormat="1" ht="39.75" customHeight="1">
      <c r="A51" s="38"/>
      <c r="B51" s="15" t="s">
        <v>46</v>
      </c>
      <c r="C51" s="23">
        <f>120000-25000</f>
        <v>95000</v>
      </c>
      <c r="D51" s="12"/>
    </row>
    <row r="52" spans="1:4" s="13" customFormat="1" ht="36.75">
      <c r="A52" s="38"/>
      <c r="B52" s="15" t="s">
        <v>47</v>
      </c>
      <c r="C52" s="23">
        <f>2900000-1070000</f>
        <v>1830000</v>
      </c>
      <c r="D52" s="12"/>
    </row>
    <row r="53" spans="1:4" s="13" customFormat="1" ht="20.25">
      <c r="A53" s="38"/>
      <c r="B53" s="15" t="s">
        <v>48</v>
      </c>
      <c r="C53" s="23">
        <f>100000+58500</f>
        <v>158500</v>
      </c>
      <c r="D53" s="12"/>
    </row>
    <row r="54" spans="1:4" s="13" customFormat="1" ht="20.25">
      <c r="A54" s="38"/>
      <c r="B54" s="15" t="s">
        <v>49</v>
      </c>
      <c r="C54" s="23">
        <v>330</v>
      </c>
      <c r="D54" s="12"/>
    </row>
    <row r="55" spans="1:4" s="13" customFormat="1" ht="40.5" customHeight="1">
      <c r="A55" s="38"/>
      <c r="B55" s="15" t="s">
        <v>50</v>
      </c>
      <c r="C55" s="23">
        <v>164000</v>
      </c>
      <c r="D55" s="12"/>
    </row>
    <row r="56" spans="1:4" s="13" customFormat="1" ht="20.25">
      <c r="A56" s="38"/>
      <c r="B56" s="15" t="s">
        <v>51</v>
      </c>
      <c r="C56" s="23">
        <f>130000-10000</f>
        <v>120000</v>
      </c>
      <c r="D56" s="12"/>
    </row>
    <row r="57" spans="1:4" s="13" customFormat="1" ht="20.25">
      <c r="A57" s="38"/>
      <c r="B57" s="15" t="s">
        <v>52</v>
      </c>
      <c r="C57" s="23">
        <v>39000</v>
      </c>
      <c r="D57" s="12"/>
    </row>
    <row r="58" spans="1:4" s="13" customFormat="1" ht="20.25">
      <c r="A58" s="38"/>
      <c r="B58" s="15" t="s">
        <v>53</v>
      </c>
      <c r="C58" s="23">
        <f>700000+50000</f>
        <v>750000</v>
      </c>
      <c r="D58" s="12"/>
    </row>
    <row r="59" spans="1:4" s="13" customFormat="1" ht="36.75">
      <c r="A59" s="38"/>
      <c r="B59" s="15" t="s">
        <v>54</v>
      </c>
      <c r="C59" s="23">
        <v>6500</v>
      </c>
      <c r="D59" s="12"/>
    </row>
    <row r="60" spans="1:4" s="13" customFormat="1" ht="54.75">
      <c r="A60" s="38"/>
      <c r="B60" s="15" t="s">
        <v>55</v>
      </c>
      <c r="C60" s="23">
        <v>45000</v>
      </c>
      <c r="D60" s="12"/>
    </row>
    <row r="61" spans="1:4" s="13" customFormat="1" ht="36.75">
      <c r="A61" s="38"/>
      <c r="B61" s="28" t="s">
        <v>56</v>
      </c>
      <c r="C61" s="29">
        <f>540000+70000</f>
        <v>610000</v>
      </c>
      <c r="D61" s="12"/>
    </row>
    <row r="62" spans="1:4" s="13" customFormat="1" ht="36.75">
      <c r="A62" s="38"/>
      <c r="B62" s="26" t="s">
        <v>57</v>
      </c>
      <c r="C62" s="27">
        <v>80000</v>
      </c>
      <c r="D62" s="12"/>
    </row>
    <row r="63" spans="1:4" s="13" customFormat="1" ht="24" customHeight="1">
      <c r="A63" s="38"/>
      <c r="B63" s="28" t="s">
        <v>58</v>
      </c>
      <c r="C63" s="29">
        <v>100</v>
      </c>
      <c r="D63" s="12"/>
    </row>
    <row r="64" spans="1:4" s="13" customFormat="1" ht="23.25" customHeight="1">
      <c r="A64" s="38"/>
      <c r="B64" s="15" t="s">
        <v>59</v>
      </c>
      <c r="C64" s="23">
        <v>1200000</v>
      </c>
      <c r="D64" s="12"/>
    </row>
    <row r="65" spans="1:4" s="13" customFormat="1" ht="41.25" customHeight="1">
      <c r="A65" s="38"/>
      <c r="B65" s="28" t="s">
        <v>60</v>
      </c>
      <c r="C65" s="39">
        <v>500000</v>
      </c>
      <c r="D65" s="12"/>
    </row>
    <row r="66" spans="1:4" s="13" customFormat="1" ht="25.5" customHeight="1">
      <c r="A66" s="38"/>
      <c r="B66" s="15" t="s">
        <v>61</v>
      </c>
      <c r="C66" s="23">
        <f>11000000+97182</f>
        <v>11097182</v>
      </c>
      <c r="D66" s="12"/>
    </row>
    <row r="67" spans="1:4" s="13" customFormat="1" ht="24" customHeight="1">
      <c r="A67" s="38"/>
      <c r="B67" s="15" t="s">
        <v>62</v>
      </c>
      <c r="C67" s="23">
        <f>1750000-200000</f>
        <v>1550000</v>
      </c>
      <c r="D67" s="12"/>
    </row>
    <row r="68" spans="1:4" s="13" customFormat="1" ht="45.75" customHeight="1" thickBot="1">
      <c r="A68" s="407">
        <v>758</v>
      </c>
      <c r="B68" s="18" t="s">
        <v>63</v>
      </c>
      <c r="C68" s="19">
        <f>C69+C70+C71</f>
        <v>13078143</v>
      </c>
      <c r="D68" s="12"/>
    </row>
    <row r="69" spans="1:4" s="13" customFormat="1" ht="42.75" customHeight="1" thickTop="1">
      <c r="A69" s="40"/>
      <c r="B69" s="32" t="s">
        <v>64</v>
      </c>
      <c r="C69" s="22">
        <v>11251848</v>
      </c>
      <c r="D69" s="12"/>
    </row>
    <row r="70" spans="1:4" s="13" customFormat="1" ht="43.5" customHeight="1">
      <c r="A70" s="40"/>
      <c r="B70" s="28" t="s">
        <v>65</v>
      </c>
      <c r="C70" s="39">
        <v>22313</v>
      </c>
      <c r="D70" s="12"/>
    </row>
    <row r="71" spans="1:4" s="13" customFormat="1" ht="39.75" customHeight="1">
      <c r="A71" s="41"/>
      <c r="B71" s="28" t="s">
        <v>66</v>
      </c>
      <c r="C71" s="39">
        <f>1803982+97182-97182</f>
        <v>1803982</v>
      </c>
      <c r="D71" s="12"/>
    </row>
    <row r="72" spans="1:4" s="13" customFormat="1" ht="33.75" customHeight="1" thickBot="1">
      <c r="A72" s="17">
        <v>801</v>
      </c>
      <c r="B72" s="18" t="s">
        <v>67</v>
      </c>
      <c r="C72" s="19">
        <f>SUM(C73:C76)</f>
        <v>140039</v>
      </c>
      <c r="D72" s="12"/>
    </row>
    <row r="73" spans="1:4" s="13" customFormat="1" ht="90.75" thickTop="1">
      <c r="A73" s="35"/>
      <c r="B73" s="32" t="s">
        <v>68</v>
      </c>
      <c r="C73" s="22">
        <v>31466</v>
      </c>
      <c r="D73" s="12"/>
    </row>
    <row r="74" spans="1:4" s="13" customFormat="1" ht="24.75" customHeight="1">
      <c r="A74" s="42"/>
      <c r="B74" s="28" t="s">
        <v>69</v>
      </c>
      <c r="C74" s="39">
        <v>19000</v>
      </c>
      <c r="D74" s="12"/>
    </row>
    <row r="75" spans="1:4" s="13" customFormat="1" ht="77.25" customHeight="1">
      <c r="A75" s="42"/>
      <c r="B75" s="28" t="s">
        <v>70</v>
      </c>
      <c r="C75" s="39">
        <v>16368</v>
      </c>
      <c r="D75" s="12"/>
    </row>
    <row r="76" spans="1:4" s="13" customFormat="1" ht="63" customHeight="1">
      <c r="A76" s="42"/>
      <c r="B76" s="28" t="s">
        <v>71</v>
      </c>
      <c r="C76" s="39">
        <v>73205</v>
      </c>
      <c r="D76" s="12"/>
    </row>
    <row r="77" spans="1:4" s="13" customFormat="1" ht="54" customHeight="1" thickBot="1">
      <c r="A77" s="17">
        <v>853</v>
      </c>
      <c r="B77" s="18" t="s">
        <v>72</v>
      </c>
      <c r="C77" s="19">
        <f>SUM(C78:C87)</f>
        <v>3418904</v>
      </c>
      <c r="D77" s="12"/>
    </row>
    <row r="78" spans="1:4" s="13" customFormat="1" ht="90.75" customHeight="1" thickTop="1">
      <c r="A78" s="36"/>
      <c r="B78" s="32" t="s">
        <v>73</v>
      </c>
      <c r="C78" s="22">
        <v>118000</v>
      </c>
      <c r="D78" s="12"/>
    </row>
    <row r="79" spans="1:4" s="13" customFormat="1" ht="24.75" customHeight="1">
      <c r="A79" s="14"/>
      <c r="B79" s="15" t="s">
        <v>74</v>
      </c>
      <c r="C79" s="16">
        <v>780000</v>
      </c>
      <c r="D79" s="12"/>
    </row>
    <row r="80" spans="1:4" s="13" customFormat="1" ht="73.5" customHeight="1">
      <c r="A80" s="14"/>
      <c r="B80" s="28" t="s">
        <v>75</v>
      </c>
      <c r="C80" s="39">
        <v>30000</v>
      </c>
      <c r="D80" s="12"/>
    </row>
    <row r="81" spans="1:4" s="13" customFormat="1" ht="24" customHeight="1">
      <c r="A81" s="14"/>
      <c r="B81" s="15" t="s">
        <v>76</v>
      </c>
      <c r="C81" s="16">
        <v>100000</v>
      </c>
      <c r="D81" s="12"/>
    </row>
    <row r="82" spans="1:4" s="13" customFormat="1" ht="98.25" customHeight="1">
      <c r="A82" s="14"/>
      <c r="B82" s="15" t="s">
        <v>77</v>
      </c>
      <c r="C82" s="16">
        <v>48637</v>
      </c>
      <c r="D82" s="12"/>
    </row>
    <row r="83" spans="1:4" s="13" customFormat="1" ht="101.25" customHeight="1">
      <c r="A83" s="14"/>
      <c r="B83" s="15" t="s">
        <v>78</v>
      </c>
      <c r="C83" s="16">
        <v>1785633</v>
      </c>
      <c r="D83" s="12"/>
    </row>
    <row r="84" spans="1:4" s="13" customFormat="1" ht="113.25" customHeight="1">
      <c r="A84" s="14"/>
      <c r="B84" s="15" t="s">
        <v>79</v>
      </c>
      <c r="C84" s="16">
        <v>131687</v>
      </c>
      <c r="D84" s="12"/>
    </row>
    <row r="85" spans="1:4" s="13" customFormat="1" ht="18">
      <c r="A85" s="14"/>
      <c r="B85" s="15" t="s">
        <v>80</v>
      </c>
      <c r="C85" s="43">
        <v>18000</v>
      </c>
      <c r="D85" s="12"/>
    </row>
    <row r="86" spans="1:4" s="13" customFormat="1" ht="99.75" customHeight="1">
      <c r="A86" s="37"/>
      <c r="B86" s="28" t="s">
        <v>81</v>
      </c>
      <c r="C86" s="39">
        <v>399817</v>
      </c>
      <c r="D86" s="12"/>
    </row>
    <row r="87" spans="1:4" s="13" customFormat="1" ht="95.25" customHeight="1">
      <c r="A87" s="42"/>
      <c r="B87" s="28" t="s">
        <v>82</v>
      </c>
      <c r="C87" s="39">
        <v>7130</v>
      </c>
      <c r="D87" s="12"/>
    </row>
    <row r="88" spans="1:4" s="13" customFormat="1" ht="59.25" customHeight="1" thickBot="1">
      <c r="A88" s="17">
        <v>854</v>
      </c>
      <c r="B88" s="18" t="s">
        <v>83</v>
      </c>
      <c r="C88" s="19">
        <f>C89+C90</f>
        <v>1033595</v>
      </c>
      <c r="D88" s="12"/>
    </row>
    <row r="89" spans="1:4" s="13" customFormat="1" ht="18.75" thickTop="1">
      <c r="A89" s="42"/>
      <c r="B89" s="44" t="s">
        <v>84</v>
      </c>
      <c r="C89" s="23">
        <v>1023000</v>
      </c>
      <c r="D89" s="12"/>
    </row>
    <row r="90" spans="1:4" s="13" customFormat="1" ht="54">
      <c r="A90" s="42"/>
      <c r="B90" s="28" t="s">
        <v>85</v>
      </c>
      <c r="C90" s="39">
        <v>10595</v>
      </c>
      <c r="D90" s="12"/>
    </row>
    <row r="91" spans="1:4" s="13" customFormat="1" ht="69" customHeight="1" thickBot="1">
      <c r="A91" s="17">
        <v>900</v>
      </c>
      <c r="B91" s="18" t="s">
        <v>86</v>
      </c>
      <c r="C91" s="19">
        <f>SUM(C92:C93)</f>
        <v>452000</v>
      </c>
      <c r="D91" s="12"/>
    </row>
    <row r="92" spans="1:4" s="13" customFormat="1" ht="90.75" thickTop="1">
      <c r="A92" s="14"/>
      <c r="B92" s="15" t="s">
        <v>87</v>
      </c>
      <c r="C92" s="16">
        <v>222000</v>
      </c>
      <c r="D92" s="12"/>
    </row>
    <row r="93" spans="1:4" s="13" customFormat="1" ht="90">
      <c r="A93" s="14"/>
      <c r="B93" s="15" t="s">
        <v>88</v>
      </c>
      <c r="C93" s="16">
        <f>300000-70000</f>
        <v>230000</v>
      </c>
      <c r="D93" s="12"/>
    </row>
    <row r="94" spans="1:4" s="13" customFormat="1" ht="61.5" customHeight="1" thickBot="1">
      <c r="A94" s="17">
        <v>921</v>
      </c>
      <c r="B94" s="18" t="s">
        <v>89</v>
      </c>
      <c r="C94" s="19">
        <f>SUM(C95:C95)</f>
        <v>102300</v>
      </c>
      <c r="D94" s="12"/>
    </row>
    <row r="95" spans="1:4" s="13" customFormat="1" ht="75" customHeight="1" thickTop="1">
      <c r="A95" s="42"/>
      <c r="B95" s="33" t="s">
        <v>90</v>
      </c>
      <c r="C95" s="39">
        <v>102300</v>
      </c>
      <c r="D95" s="12"/>
    </row>
    <row r="96" spans="1:5" s="13" customFormat="1" ht="51" customHeight="1">
      <c r="A96" s="578" t="s">
        <v>91</v>
      </c>
      <c r="B96" s="579"/>
      <c r="C96" s="408">
        <f>C12+C14+C19+C31+C34+C40+C42+C45+C68+C72+C77+C88+C91+C94</f>
        <v>57618760</v>
      </c>
      <c r="D96" s="12"/>
      <c r="E96" s="45"/>
    </row>
    <row r="97" spans="1:4" ht="20.25">
      <c r="A97" s="46"/>
      <c r="B97" s="47"/>
      <c r="C97" s="48"/>
      <c r="D97" s="12"/>
    </row>
    <row r="98" spans="1:4" ht="20.25">
      <c r="A98" s="46"/>
      <c r="B98" s="47"/>
      <c r="C98" s="48"/>
      <c r="D98" s="12"/>
    </row>
    <row r="99" spans="1:4" ht="20.25">
      <c r="A99" s="46"/>
      <c r="B99" s="47"/>
      <c r="C99" s="48"/>
      <c r="D99" s="12"/>
    </row>
    <row r="100" spans="1:4" ht="20.25">
      <c r="A100" s="46"/>
      <c r="B100" s="47"/>
      <c r="C100" s="48"/>
      <c r="D100" s="12"/>
    </row>
    <row r="101" spans="1:4" ht="15">
      <c r="A101" s="49"/>
      <c r="C101" s="48"/>
      <c r="D101" s="12"/>
    </row>
    <row r="102" spans="1:3" ht="15">
      <c r="A102" s="49"/>
      <c r="C102" s="48"/>
    </row>
    <row r="103" spans="1:3" ht="15">
      <c r="A103" s="49"/>
      <c r="C103" s="48"/>
    </row>
    <row r="104" spans="1:3" ht="15">
      <c r="A104" s="49"/>
      <c r="C104" s="48"/>
    </row>
    <row r="105" spans="1:3" ht="15">
      <c r="A105" s="49"/>
      <c r="C105" s="48"/>
    </row>
    <row r="106" spans="1:3" ht="15">
      <c r="A106" s="49"/>
      <c r="C106" s="48"/>
    </row>
    <row r="107" spans="1:3" ht="15">
      <c r="A107" s="49"/>
      <c r="C107" s="48"/>
    </row>
    <row r="108" spans="1:3" ht="15">
      <c r="A108" s="49"/>
      <c r="C108" s="48"/>
    </row>
    <row r="109" spans="1:3" ht="15">
      <c r="A109" s="49"/>
      <c r="C109" s="48"/>
    </row>
    <row r="110" spans="1:3" ht="15">
      <c r="A110" s="49"/>
      <c r="C110" s="48"/>
    </row>
  </sheetData>
  <mergeCells count="6">
    <mergeCell ref="A6:C6"/>
    <mergeCell ref="A96:B96"/>
    <mergeCell ref="A7:C7"/>
    <mergeCell ref="A9:A10"/>
    <mergeCell ref="B9:B10"/>
    <mergeCell ref="C9:C10"/>
  </mergeCells>
  <printOptions horizontalCentered="1"/>
  <pageMargins left="0.1968503937007874" right="0.1968503937007874" top="0.3937007874015748" bottom="0.3937007874015748" header="0.1968503937007874" footer="0"/>
  <pageSetup horizontalDpi="600" verticalDpi="600" orientation="portrait" paperSize="9" scale="75" r:id="rId1"/>
  <headerFooter alignWithMargins="0">
    <oddHeader>&amp;C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55"/>
  <sheetViews>
    <sheetView showGridLines="0" zoomScale="75" zoomScaleNormal="75" workbookViewId="0" topLeftCell="A1">
      <selection activeCell="A1" sqref="A1:IV16384"/>
    </sheetView>
  </sheetViews>
  <sheetFormatPr defaultColWidth="9.00390625" defaultRowHeight="12.75"/>
  <cols>
    <col min="1" max="1" width="9.125" style="409" customWidth="1"/>
    <col min="2" max="3" width="7.125" style="1" customWidth="1"/>
    <col min="4" max="4" width="12.625" style="1" customWidth="1"/>
    <col min="5" max="5" width="8.875" style="1" customWidth="1"/>
    <col min="6" max="6" width="15.375" style="527" customWidth="1"/>
    <col min="7" max="7" width="40.125" style="2" customWidth="1"/>
    <col min="8" max="8" width="43.125" style="2" customWidth="1"/>
    <col min="9" max="9" width="42.625" style="155" customWidth="1"/>
    <col min="10" max="10" width="9.25390625" style="409" customWidth="1"/>
    <col min="11" max="11" width="10.375" style="409" bestFit="1" customWidth="1"/>
    <col min="12" max="12" width="17.25390625" style="409" customWidth="1"/>
    <col min="13" max="13" width="15.00390625" style="409" customWidth="1"/>
    <col min="14" max="14" width="13.25390625" style="409" customWidth="1"/>
    <col min="15" max="16384" width="9.125" style="409" customWidth="1"/>
  </cols>
  <sheetData>
    <row r="1" spans="1:11" ht="5.25" customHeight="1">
      <c r="A1" s="425"/>
      <c r="B1" s="426"/>
      <c r="C1" s="426"/>
      <c r="D1" s="426"/>
      <c r="E1" s="426"/>
      <c r="F1" s="427"/>
      <c r="G1" s="428"/>
      <c r="H1" s="428"/>
      <c r="I1" s="429"/>
      <c r="J1" s="425"/>
      <c r="K1" s="425"/>
    </row>
    <row r="2" spans="1:11" ht="15.75" customHeight="1">
      <c r="A2" s="425"/>
      <c r="B2" s="426"/>
      <c r="C2" s="426"/>
      <c r="D2" s="426"/>
      <c r="E2" s="426"/>
      <c r="F2" s="430" t="s">
        <v>412</v>
      </c>
      <c r="G2" s="431"/>
      <c r="H2" s="431"/>
      <c r="I2" s="640" t="s">
        <v>413</v>
      </c>
      <c r="J2" s="640"/>
      <c r="K2" s="260"/>
    </row>
    <row r="3" spans="1:11" ht="15" customHeight="1">
      <c r="A3" s="425"/>
      <c r="B3" s="426"/>
      <c r="C3" s="426"/>
      <c r="D3" s="426"/>
      <c r="E3" s="426"/>
      <c r="F3" s="430" t="s">
        <v>414</v>
      </c>
      <c r="G3" s="430"/>
      <c r="H3" s="430"/>
      <c r="I3" s="640" t="s">
        <v>2</v>
      </c>
      <c r="J3" s="640"/>
      <c r="K3" s="641"/>
    </row>
    <row r="4" spans="1:11" ht="15.75" customHeight="1">
      <c r="A4" s="425"/>
      <c r="B4" s="426"/>
      <c r="C4" s="426"/>
      <c r="D4" s="426"/>
      <c r="E4" s="426"/>
      <c r="F4" s="432" t="s">
        <v>415</v>
      </c>
      <c r="G4" s="432"/>
      <c r="H4" s="433"/>
      <c r="I4" s="260" t="s">
        <v>633</v>
      </c>
      <c r="J4" s="260"/>
      <c r="K4" s="260"/>
    </row>
    <row r="5" spans="1:11" ht="16.5" customHeight="1">
      <c r="A5" s="425"/>
      <c r="B5" s="426"/>
      <c r="C5" s="426"/>
      <c r="D5" s="426"/>
      <c r="E5" s="426"/>
      <c r="F5" s="430" t="s">
        <v>416</v>
      </c>
      <c r="G5" s="430"/>
      <c r="H5" s="430"/>
      <c r="I5" s="260" t="s">
        <v>93</v>
      </c>
      <c r="J5" s="260"/>
      <c r="K5" s="260"/>
    </row>
    <row r="6" spans="1:11" ht="5.25" customHeight="1">
      <c r="A6" s="425"/>
      <c r="B6" s="426"/>
      <c r="C6" s="426"/>
      <c r="D6" s="426"/>
      <c r="E6" s="426"/>
      <c r="F6" s="430"/>
      <c r="G6" s="434"/>
      <c r="H6" s="434"/>
      <c r="I6" s="206"/>
      <c r="J6" s="425"/>
      <c r="K6" s="425"/>
    </row>
    <row r="7" spans="1:11" ht="0.75" customHeight="1" hidden="1">
      <c r="A7" s="425"/>
      <c r="B7" s="426"/>
      <c r="C7" s="426"/>
      <c r="D7" s="426"/>
      <c r="E7" s="426"/>
      <c r="F7" s="427"/>
      <c r="G7" s="428"/>
      <c r="H7" s="428"/>
      <c r="I7" s="206"/>
      <c r="J7" s="425"/>
      <c r="K7" s="425"/>
    </row>
    <row r="8" spans="1:11" ht="21" customHeight="1">
      <c r="A8" s="425"/>
      <c r="B8" s="435" t="s">
        <v>417</v>
      </c>
      <c r="C8" s="435"/>
      <c r="D8" s="435"/>
      <c r="E8" s="435"/>
      <c r="F8" s="436"/>
      <c r="G8" s="437"/>
      <c r="H8" s="437"/>
      <c r="I8" s="438"/>
      <c r="J8" s="425"/>
      <c r="K8" s="425"/>
    </row>
    <row r="9" spans="1:11" ht="21" customHeight="1">
      <c r="A9" s="425"/>
      <c r="B9" s="207" t="s">
        <v>418</v>
      </c>
      <c r="C9" s="207"/>
      <c r="D9" s="435"/>
      <c r="E9" s="435"/>
      <c r="F9" s="208"/>
      <c r="G9" s="207"/>
      <c r="H9" s="207"/>
      <c r="I9" s="439"/>
      <c r="J9" s="425"/>
      <c r="K9" s="425"/>
    </row>
    <row r="10" spans="1:11" ht="0.75" customHeight="1">
      <c r="A10" s="425"/>
      <c r="B10" s="209"/>
      <c r="C10" s="209"/>
      <c r="D10" s="440"/>
      <c r="E10" s="440"/>
      <c r="F10" s="210"/>
      <c r="G10" s="209"/>
      <c r="H10" s="209"/>
      <c r="I10" s="439"/>
      <c r="J10" s="425"/>
      <c r="K10" s="425"/>
    </row>
    <row r="11" spans="1:11" ht="4.5" customHeight="1" thickBot="1">
      <c r="A11" s="425"/>
      <c r="B11" s="209"/>
      <c r="C11" s="209"/>
      <c r="D11" s="440"/>
      <c r="E11" s="440"/>
      <c r="F11" s="210"/>
      <c r="G11" s="209"/>
      <c r="H11" s="209"/>
      <c r="I11" s="439"/>
      <c r="J11" s="425"/>
      <c r="K11" s="425"/>
    </row>
    <row r="12" spans="1:11" ht="18" customHeight="1">
      <c r="A12" s="441"/>
      <c r="B12" s="629" t="s">
        <v>419</v>
      </c>
      <c r="C12" s="631" t="s">
        <v>420</v>
      </c>
      <c r="D12" s="632"/>
      <c r="E12" s="633"/>
      <c r="F12" s="638" t="s">
        <v>421</v>
      </c>
      <c r="G12" s="638" t="s">
        <v>422</v>
      </c>
      <c r="H12" s="636" t="s">
        <v>423</v>
      </c>
      <c r="I12" s="636" t="s">
        <v>424</v>
      </c>
      <c r="J12" s="425"/>
      <c r="K12" s="425"/>
    </row>
    <row r="13" spans="1:11" ht="40.5" customHeight="1">
      <c r="A13" s="441"/>
      <c r="B13" s="630"/>
      <c r="C13" s="211" t="s">
        <v>425</v>
      </c>
      <c r="D13" s="212" t="s">
        <v>260</v>
      </c>
      <c r="E13" s="212" t="s">
        <v>261</v>
      </c>
      <c r="F13" s="639"/>
      <c r="G13" s="639"/>
      <c r="H13" s="637"/>
      <c r="I13" s="637"/>
      <c r="J13" s="425"/>
      <c r="K13" s="425"/>
    </row>
    <row r="14" spans="1:11" ht="21.75" customHeight="1">
      <c r="A14" s="441"/>
      <c r="B14" s="442">
        <v>1</v>
      </c>
      <c r="C14" s="443">
        <v>2</v>
      </c>
      <c r="D14" s="443">
        <v>3</v>
      </c>
      <c r="E14" s="444">
        <v>4</v>
      </c>
      <c r="F14" s="445">
        <v>5</v>
      </c>
      <c r="G14" s="445">
        <v>6</v>
      </c>
      <c r="H14" s="445">
        <v>7</v>
      </c>
      <c r="I14" s="444">
        <v>8</v>
      </c>
      <c r="J14" s="425"/>
      <c r="K14" s="425"/>
    </row>
    <row r="15" spans="1:11" ht="100.5" customHeight="1">
      <c r="A15" s="446"/>
      <c r="B15" s="442">
        <v>1</v>
      </c>
      <c r="C15" s="219" t="s">
        <v>9</v>
      </c>
      <c r="D15" s="447" t="s">
        <v>103</v>
      </c>
      <c r="E15" s="224">
        <v>2820</v>
      </c>
      <c r="F15" s="448">
        <v>1000</v>
      </c>
      <c r="G15" s="449" t="s">
        <v>426</v>
      </c>
      <c r="H15" s="449" t="s">
        <v>427</v>
      </c>
      <c r="I15" s="224" t="s">
        <v>428</v>
      </c>
      <c r="J15" s="425"/>
      <c r="K15" s="425"/>
    </row>
    <row r="16" spans="1:11" ht="21.75" customHeight="1">
      <c r="A16" s="446"/>
      <c r="B16" s="442">
        <v>2</v>
      </c>
      <c r="C16" s="450" t="s">
        <v>9</v>
      </c>
      <c r="D16" s="634" t="s">
        <v>271</v>
      </c>
      <c r="E16" s="635"/>
      <c r="F16" s="451">
        <f>F15</f>
        <v>1000</v>
      </c>
      <c r="G16" s="216"/>
      <c r="H16" s="217"/>
      <c r="I16" s="452"/>
      <c r="J16" s="425"/>
      <c r="K16" s="425"/>
    </row>
    <row r="17" spans="1:14" ht="36">
      <c r="A17" s="446"/>
      <c r="B17" s="442">
        <v>3</v>
      </c>
      <c r="C17" s="233">
        <v>630</v>
      </c>
      <c r="D17" s="232">
        <v>63003</v>
      </c>
      <c r="E17" s="232">
        <v>2820</v>
      </c>
      <c r="F17" s="453">
        <v>800</v>
      </c>
      <c r="G17" s="454" t="s">
        <v>429</v>
      </c>
      <c r="H17" s="244" t="s">
        <v>430</v>
      </c>
      <c r="I17" s="213" t="s">
        <v>431</v>
      </c>
      <c r="J17" s="214"/>
      <c r="K17" s="461"/>
      <c r="L17" s="4"/>
      <c r="N17" s="455"/>
    </row>
    <row r="18" spans="1:14" ht="36">
      <c r="A18" s="446"/>
      <c r="B18" s="442">
        <v>4</v>
      </c>
      <c r="C18" s="233">
        <v>630</v>
      </c>
      <c r="D18" s="232">
        <v>63003</v>
      </c>
      <c r="E18" s="232">
        <v>2820</v>
      </c>
      <c r="F18" s="453">
        <v>600</v>
      </c>
      <c r="G18" s="454" t="s">
        <v>432</v>
      </c>
      <c r="H18" s="244" t="s">
        <v>430</v>
      </c>
      <c r="I18" s="213" t="s">
        <v>433</v>
      </c>
      <c r="J18" s="214"/>
      <c r="K18" s="461"/>
      <c r="L18" s="4"/>
      <c r="N18" s="455"/>
    </row>
    <row r="19" spans="1:14" ht="54">
      <c r="A19" s="446"/>
      <c r="B19" s="442">
        <v>5</v>
      </c>
      <c r="C19" s="233">
        <v>630</v>
      </c>
      <c r="D19" s="232">
        <v>63003</v>
      </c>
      <c r="E19" s="232">
        <v>2820</v>
      </c>
      <c r="F19" s="453">
        <v>2500</v>
      </c>
      <c r="G19" s="454" t="s">
        <v>434</v>
      </c>
      <c r="H19" s="244" t="s">
        <v>430</v>
      </c>
      <c r="I19" s="215" t="s">
        <v>435</v>
      </c>
      <c r="J19" s="214"/>
      <c r="K19" s="461"/>
      <c r="L19" s="4"/>
      <c r="N19" s="455"/>
    </row>
    <row r="20" spans="1:14" ht="36">
      <c r="A20" s="446"/>
      <c r="B20" s="442">
        <v>6</v>
      </c>
      <c r="C20" s="233">
        <v>630</v>
      </c>
      <c r="D20" s="232">
        <v>63003</v>
      </c>
      <c r="E20" s="232">
        <v>2820</v>
      </c>
      <c r="F20" s="453">
        <v>1600</v>
      </c>
      <c r="G20" s="454" t="s">
        <v>436</v>
      </c>
      <c r="H20" s="244" t="s">
        <v>430</v>
      </c>
      <c r="I20" s="213" t="s">
        <v>437</v>
      </c>
      <c r="J20" s="214"/>
      <c r="K20" s="461"/>
      <c r="L20" s="4"/>
      <c r="N20" s="455"/>
    </row>
    <row r="21" spans="1:14" ht="36">
      <c r="A21" s="446"/>
      <c r="B21" s="442">
        <v>7</v>
      </c>
      <c r="C21" s="233">
        <v>630</v>
      </c>
      <c r="D21" s="232">
        <v>63003</v>
      </c>
      <c r="E21" s="232">
        <v>2820</v>
      </c>
      <c r="F21" s="453">
        <v>3100</v>
      </c>
      <c r="G21" s="454" t="s">
        <v>438</v>
      </c>
      <c r="H21" s="244" t="s">
        <v>430</v>
      </c>
      <c r="I21" s="213" t="s">
        <v>439</v>
      </c>
      <c r="J21" s="214"/>
      <c r="K21" s="461"/>
      <c r="L21" s="4"/>
      <c r="N21" s="455"/>
    </row>
    <row r="22" spans="1:14" ht="36">
      <c r="A22" s="446"/>
      <c r="B22" s="442">
        <v>8</v>
      </c>
      <c r="C22" s="233">
        <v>630</v>
      </c>
      <c r="D22" s="232">
        <v>63003</v>
      </c>
      <c r="E22" s="232">
        <v>2820</v>
      </c>
      <c r="F22" s="453">
        <v>3100</v>
      </c>
      <c r="G22" s="454" t="s">
        <v>440</v>
      </c>
      <c r="H22" s="244" t="s">
        <v>430</v>
      </c>
      <c r="I22" s="213" t="s">
        <v>433</v>
      </c>
      <c r="J22" s="214"/>
      <c r="K22" s="461"/>
      <c r="L22" s="4"/>
      <c r="N22" s="455"/>
    </row>
    <row r="23" spans="1:14" ht="54">
      <c r="A23" s="446"/>
      <c r="B23" s="442">
        <v>9</v>
      </c>
      <c r="C23" s="233">
        <v>630</v>
      </c>
      <c r="D23" s="232">
        <v>63003</v>
      </c>
      <c r="E23" s="232">
        <v>2820</v>
      </c>
      <c r="F23" s="453">
        <v>600</v>
      </c>
      <c r="G23" s="454" t="s">
        <v>441</v>
      </c>
      <c r="H23" s="244" t="s">
        <v>430</v>
      </c>
      <c r="I23" s="213" t="s">
        <v>442</v>
      </c>
      <c r="J23" s="214"/>
      <c r="K23" s="461"/>
      <c r="L23" s="4"/>
      <c r="N23" s="455"/>
    </row>
    <row r="24" spans="1:14" ht="36">
      <c r="A24" s="446"/>
      <c r="B24" s="442">
        <v>10</v>
      </c>
      <c r="C24" s="233">
        <v>630</v>
      </c>
      <c r="D24" s="232">
        <v>63003</v>
      </c>
      <c r="E24" s="232">
        <v>2820</v>
      </c>
      <c r="F24" s="453">
        <v>600</v>
      </c>
      <c r="G24" s="454" t="s">
        <v>443</v>
      </c>
      <c r="H24" s="244" t="s">
        <v>444</v>
      </c>
      <c r="I24" s="213" t="s">
        <v>445</v>
      </c>
      <c r="J24" s="214"/>
      <c r="K24" s="461"/>
      <c r="L24" s="4"/>
      <c r="N24" s="455"/>
    </row>
    <row r="25" spans="1:14" ht="36">
      <c r="A25" s="446"/>
      <c r="B25" s="442">
        <v>11</v>
      </c>
      <c r="C25" s="233">
        <v>630</v>
      </c>
      <c r="D25" s="232">
        <v>63003</v>
      </c>
      <c r="E25" s="232">
        <v>2820</v>
      </c>
      <c r="F25" s="453">
        <v>600</v>
      </c>
      <c r="G25" s="454" t="s">
        <v>446</v>
      </c>
      <c r="H25" s="244" t="s">
        <v>444</v>
      </c>
      <c r="I25" s="213" t="s">
        <v>447</v>
      </c>
      <c r="J25" s="214"/>
      <c r="K25" s="461"/>
      <c r="L25" s="4"/>
      <c r="N25" s="455"/>
    </row>
    <row r="26" spans="1:14" ht="72">
      <c r="A26" s="446"/>
      <c r="B26" s="442">
        <v>12</v>
      </c>
      <c r="C26" s="233">
        <v>630</v>
      </c>
      <c r="D26" s="232">
        <v>63003</v>
      </c>
      <c r="E26" s="232">
        <v>2820</v>
      </c>
      <c r="F26" s="453">
        <v>1500</v>
      </c>
      <c r="G26" s="454" t="s">
        <v>448</v>
      </c>
      <c r="H26" s="244" t="s">
        <v>449</v>
      </c>
      <c r="I26" s="213" t="s">
        <v>450</v>
      </c>
      <c r="J26" s="214"/>
      <c r="K26" s="461"/>
      <c r="L26" s="4"/>
      <c r="N26" s="455"/>
    </row>
    <row r="27" spans="1:14" ht="36">
      <c r="A27" s="446"/>
      <c r="B27" s="442">
        <v>13</v>
      </c>
      <c r="C27" s="233">
        <v>630</v>
      </c>
      <c r="D27" s="232">
        <v>63003</v>
      </c>
      <c r="E27" s="232">
        <v>2820</v>
      </c>
      <c r="F27" s="453">
        <v>700</v>
      </c>
      <c r="G27" s="454" t="s">
        <v>451</v>
      </c>
      <c r="H27" s="244" t="s">
        <v>452</v>
      </c>
      <c r="I27" s="213" t="s">
        <v>433</v>
      </c>
      <c r="J27" s="214"/>
      <c r="K27" s="461"/>
      <c r="L27" s="4"/>
      <c r="N27" s="455"/>
    </row>
    <row r="28" spans="1:14" ht="36">
      <c r="A28" s="446"/>
      <c r="B28" s="442">
        <v>14</v>
      </c>
      <c r="C28" s="233">
        <v>630</v>
      </c>
      <c r="D28" s="232">
        <v>63003</v>
      </c>
      <c r="E28" s="232">
        <v>2820</v>
      </c>
      <c r="F28" s="243">
        <v>800</v>
      </c>
      <c r="G28" s="244" t="s">
        <v>453</v>
      </c>
      <c r="H28" s="244" t="s">
        <v>452</v>
      </c>
      <c r="I28" s="213" t="s">
        <v>454</v>
      </c>
      <c r="J28" s="214"/>
      <c r="K28" s="461"/>
      <c r="L28" s="4"/>
      <c r="N28" s="455"/>
    </row>
    <row r="29" spans="1:14" ht="36">
      <c r="A29" s="446"/>
      <c r="B29" s="442">
        <v>15</v>
      </c>
      <c r="C29" s="233">
        <v>630</v>
      </c>
      <c r="D29" s="232">
        <v>63003</v>
      </c>
      <c r="E29" s="232">
        <v>2820</v>
      </c>
      <c r="F29" s="243">
        <v>500</v>
      </c>
      <c r="G29" s="244" t="s">
        <v>455</v>
      </c>
      <c r="H29" s="244" t="s">
        <v>452</v>
      </c>
      <c r="I29" s="213" t="s">
        <v>456</v>
      </c>
      <c r="J29" s="214"/>
      <c r="K29" s="461"/>
      <c r="L29" s="4"/>
      <c r="N29" s="455"/>
    </row>
    <row r="30" spans="1:14" ht="36">
      <c r="A30" s="446"/>
      <c r="B30" s="442">
        <v>16</v>
      </c>
      <c r="C30" s="233">
        <v>630</v>
      </c>
      <c r="D30" s="232">
        <v>63003</v>
      </c>
      <c r="E30" s="232">
        <v>2820</v>
      </c>
      <c r="F30" s="243">
        <v>800</v>
      </c>
      <c r="G30" s="244" t="s">
        <v>457</v>
      </c>
      <c r="H30" s="244" t="s">
        <v>458</v>
      </c>
      <c r="I30" s="213" t="s">
        <v>439</v>
      </c>
      <c r="J30" s="214"/>
      <c r="K30" s="461"/>
      <c r="L30" s="4"/>
      <c r="N30" s="455"/>
    </row>
    <row r="31" spans="1:14" ht="36">
      <c r="A31" s="226"/>
      <c r="B31" s="442">
        <v>17</v>
      </c>
      <c r="C31" s="233">
        <v>630</v>
      </c>
      <c r="D31" s="232">
        <v>63003</v>
      </c>
      <c r="E31" s="232">
        <v>2820</v>
      </c>
      <c r="F31" s="453">
        <v>2200</v>
      </c>
      <c r="G31" s="454" t="s">
        <v>459</v>
      </c>
      <c r="H31" s="244" t="s">
        <v>460</v>
      </c>
      <c r="I31" s="213" t="s">
        <v>461</v>
      </c>
      <c r="J31" s="214"/>
      <c r="K31" s="461"/>
      <c r="L31" s="4"/>
      <c r="N31" s="455"/>
    </row>
    <row r="32" spans="1:14" ht="22.5" customHeight="1">
      <c r="A32" s="446"/>
      <c r="B32" s="442">
        <v>18</v>
      </c>
      <c r="C32" s="456">
        <v>630</v>
      </c>
      <c r="D32" s="634" t="s">
        <v>271</v>
      </c>
      <c r="E32" s="635"/>
      <c r="F32" s="451">
        <f>SUM(F17:F31)</f>
        <v>20000</v>
      </c>
      <c r="G32" s="216"/>
      <c r="H32" s="217"/>
      <c r="I32" s="218"/>
      <c r="J32" s="425"/>
      <c r="K32" s="461"/>
      <c r="N32" s="455"/>
    </row>
    <row r="33" spans="1:14" ht="54">
      <c r="A33" s="446"/>
      <c r="B33" s="442">
        <v>19</v>
      </c>
      <c r="C33" s="224">
        <v>750</v>
      </c>
      <c r="D33" s="457">
        <v>75095</v>
      </c>
      <c r="E33" s="458">
        <v>2820</v>
      </c>
      <c r="F33" s="459">
        <v>1500</v>
      </c>
      <c r="G33" s="460" t="s">
        <v>462</v>
      </c>
      <c r="H33" s="460" t="s">
        <v>463</v>
      </c>
      <c r="I33" s="219" t="s">
        <v>464</v>
      </c>
      <c r="J33" s="425"/>
      <c r="K33" s="461"/>
      <c r="N33" s="455"/>
    </row>
    <row r="34" spans="1:14" ht="72">
      <c r="A34" s="446"/>
      <c r="B34" s="442">
        <v>20</v>
      </c>
      <c r="C34" s="224">
        <v>750</v>
      </c>
      <c r="D34" s="457">
        <v>75095</v>
      </c>
      <c r="E34" s="458">
        <v>2820</v>
      </c>
      <c r="F34" s="459">
        <v>600</v>
      </c>
      <c r="G34" s="460" t="s">
        <v>465</v>
      </c>
      <c r="H34" s="460" t="s">
        <v>463</v>
      </c>
      <c r="I34" s="219" t="s">
        <v>466</v>
      </c>
      <c r="J34" s="425"/>
      <c r="K34" s="461"/>
      <c r="N34" s="455"/>
    </row>
    <row r="35" spans="1:14" ht="45" customHeight="1">
      <c r="A35" s="446"/>
      <c r="B35" s="442">
        <v>21</v>
      </c>
      <c r="C35" s="224">
        <v>750</v>
      </c>
      <c r="D35" s="457">
        <v>75095</v>
      </c>
      <c r="E35" s="458">
        <v>2820</v>
      </c>
      <c r="F35" s="459">
        <v>800</v>
      </c>
      <c r="G35" s="460" t="s">
        <v>467</v>
      </c>
      <c r="H35" s="460" t="s">
        <v>463</v>
      </c>
      <c r="I35" s="219" t="s">
        <v>466</v>
      </c>
      <c r="J35" s="425"/>
      <c r="K35" s="461"/>
      <c r="N35" s="455"/>
    </row>
    <row r="36" spans="1:14" ht="54">
      <c r="A36" s="446"/>
      <c r="B36" s="442">
        <v>22</v>
      </c>
      <c r="C36" s="224">
        <v>750</v>
      </c>
      <c r="D36" s="457">
        <v>75095</v>
      </c>
      <c r="E36" s="458">
        <v>2820</v>
      </c>
      <c r="F36" s="459">
        <v>3500</v>
      </c>
      <c r="G36" s="460" t="s">
        <v>468</v>
      </c>
      <c r="H36" s="460" t="s">
        <v>469</v>
      </c>
      <c r="I36" s="219" t="s">
        <v>470</v>
      </c>
      <c r="J36" s="425"/>
      <c r="K36" s="461"/>
      <c r="N36" s="455"/>
    </row>
    <row r="37" spans="1:14" ht="36">
      <c r="A37" s="446"/>
      <c r="B37" s="442">
        <v>24</v>
      </c>
      <c r="C37" s="224">
        <v>750</v>
      </c>
      <c r="D37" s="457">
        <v>75095</v>
      </c>
      <c r="E37" s="458">
        <v>2820</v>
      </c>
      <c r="F37" s="459">
        <v>2600</v>
      </c>
      <c r="G37" s="460" t="s">
        <v>471</v>
      </c>
      <c r="H37" s="460" t="s">
        <v>472</v>
      </c>
      <c r="I37" s="219" t="s">
        <v>473</v>
      </c>
      <c r="J37" s="425"/>
      <c r="K37" s="461"/>
      <c r="N37" s="455"/>
    </row>
    <row r="38" spans="1:14" ht="35.25" customHeight="1">
      <c r="A38" s="446"/>
      <c r="B38" s="442">
        <v>25</v>
      </c>
      <c r="C38" s="220">
        <v>750</v>
      </c>
      <c r="D38" s="634" t="s">
        <v>271</v>
      </c>
      <c r="E38" s="635"/>
      <c r="F38" s="451">
        <f>SUM(F33:F37)</f>
        <v>9000</v>
      </c>
      <c r="G38" s="222"/>
      <c r="H38" s="217"/>
      <c r="I38" s="223"/>
      <c r="J38" s="425"/>
      <c r="K38" s="461"/>
      <c r="N38" s="455"/>
    </row>
    <row r="39" spans="1:14" ht="54">
      <c r="A39" s="446"/>
      <c r="B39" s="442">
        <v>28</v>
      </c>
      <c r="C39" s="462">
        <v>851</v>
      </c>
      <c r="D39" s="462">
        <v>85149</v>
      </c>
      <c r="E39" s="224">
        <v>2820</v>
      </c>
      <c r="F39" s="463">
        <v>2000</v>
      </c>
      <c r="G39" s="449" t="s">
        <v>474</v>
      </c>
      <c r="H39" s="449" t="s">
        <v>475</v>
      </c>
      <c r="I39" s="224" t="s">
        <v>476</v>
      </c>
      <c r="J39" s="214"/>
      <c r="K39" s="226"/>
      <c r="L39" s="4"/>
      <c r="N39" s="455"/>
    </row>
    <row r="40" spans="1:14" ht="36">
      <c r="A40" s="446"/>
      <c r="B40" s="442">
        <v>29</v>
      </c>
      <c r="C40" s="462">
        <v>851</v>
      </c>
      <c r="D40" s="462">
        <v>85149</v>
      </c>
      <c r="E40" s="224">
        <v>2820</v>
      </c>
      <c r="F40" s="463">
        <v>1500</v>
      </c>
      <c r="G40" s="449" t="s">
        <v>477</v>
      </c>
      <c r="H40" s="449" t="s">
        <v>478</v>
      </c>
      <c r="I40" s="224" t="s">
        <v>479</v>
      </c>
      <c r="J40" s="214"/>
      <c r="K40" s="226"/>
      <c r="L40" s="4"/>
      <c r="N40" s="455"/>
    </row>
    <row r="41" spans="1:14" ht="45.75" customHeight="1">
      <c r="A41" s="446"/>
      <c r="B41" s="442">
        <v>30</v>
      </c>
      <c r="C41" s="462">
        <v>851</v>
      </c>
      <c r="D41" s="462">
        <v>85149</v>
      </c>
      <c r="E41" s="224">
        <v>2820</v>
      </c>
      <c r="F41" s="463">
        <v>2000</v>
      </c>
      <c r="G41" s="449" t="s">
        <v>480</v>
      </c>
      <c r="H41" s="449" t="s">
        <v>478</v>
      </c>
      <c r="I41" s="224" t="s">
        <v>481</v>
      </c>
      <c r="J41" s="214"/>
      <c r="K41" s="226"/>
      <c r="L41" s="4"/>
      <c r="N41" s="455"/>
    </row>
    <row r="42" spans="1:14" ht="36">
      <c r="A42" s="446"/>
      <c r="B42" s="442">
        <v>31</v>
      </c>
      <c r="C42" s="462">
        <v>851</v>
      </c>
      <c r="D42" s="462">
        <v>85154</v>
      </c>
      <c r="E42" s="224">
        <v>2820</v>
      </c>
      <c r="F42" s="463">
        <v>35000</v>
      </c>
      <c r="G42" s="449" t="s">
        <v>482</v>
      </c>
      <c r="H42" s="464" t="s">
        <v>483</v>
      </c>
      <c r="I42" s="224" t="s">
        <v>476</v>
      </c>
      <c r="J42" s="425"/>
      <c r="K42" s="446"/>
      <c r="N42" s="455"/>
    </row>
    <row r="43" spans="1:14" ht="36">
      <c r="A43" s="446"/>
      <c r="B43" s="442">
        <v>32</v>
      </c>
      <c r="C43" s="232">
        <v>851</v>
      </c>
      <c r="D43" s="232">
        <v>85154</v>
      </c>
      <c r="E43" s="233">
        <v>2820</v>
      </c>
      <c r="F43" s="465">
        <v>145000</v>
      </c>
      <c r="G43" s="466" t="s">
        <v>484</v>
      </c>
      <c r="H43" s="464" t="s">
        <v>485</v>
      </c>
      <c r="I43" s="233" t="s">
        <v>476</v>
      </c>
      <c r="J43" s="214"/>
      <c r="K43" s="226"/>
      <c r="N43" s="455"/>
    </row>
    <row r="44" spans="1:14" ht="54">
      <c r="A44" s="446"/>
      <c r="B44" s="442">
        <v>33</v>
      </c>
      <c r="C44" s="232">
        <v>851</v>
      </c>
      <c r="D44" s="232">
        <v>85154</v>
      </c>
      <c r="E44" s="224">
        <v>2820</v>
      </c>
      <c r="F44" s="465">
        <v>140000</v>
      </c>
      <c r="G44" s="464" t="s">
        <v>486</v>
      </c>
      <c r="H44" s="464" t="s">
        <v>487</v>
      </c>
      <c r="I44" s="233" t="s">
        <v>476</v>
      </c>
      <c r="J44" s="214"/>
      <c r="K44" s="226"/>
      <c r="N44" s="455"/>
    </row>
    <row r="45" spans="1:14" ht="36">
      <c r="A45" s="446"/>
      <c r="B45" s="442">
        <v>34</v>
      </c>
      <c r="C45" s="462">
        <v>851</v>
      </c>
      <c r="D45" s="462">
        <v>85154</v>
      </c>
      <c r="E45" s="224">
        <v>2820</v>
      </c>
      <c r="F45" s="463">
        <v>45000</v>
      </c>
      <c r="G45" s="449" t="s">
        <v>488</v>
      </c>
      <c r="H45" s="449" t="s">
        <v>489</v>
      </c>
      <c r="I45" s="224" t="s">
        <v>476</v>
      </c>
      <c r="J45" s="214"/>
      <c r="K45" s="226"/>
      <c r="N45" s="455"/>
    </row>
    <row r="46" spans="1:14" ht="54">
      <c r="A46" s="446"/>
      <c r="B46" s="442">
        <v>35</v>
      </c>
      <c r="C46" s="462">
        <v>851</v>
      </c>
      <c r="D46" s="462">
        <v>85154</v>
      </c>
      <c r="E46" s="224">
        <v>2820</v>
      </c>
      <c r="F46" s="463">
        <v>5000</v>
      </c>
      <c r="G46" s="449" t="s">
        <v>490</v>
      </c>
      <c r="H46" s="449" t="s">
        <v>491</v>
      </c>
      <c r="I46" s="224" t="s">
        <v>476</v>
      </c>
      <c r="J46" s="214"/>
      <c r="K46" s="226"/>
      <c r="N46" s="455"/>
    </row>
    <row r="47" spans="1:14" ht="54">
      <c r="A47" s="446"/>
      <c r="B47" s="442">
        <v>36</v>
      </c>
      <c r="C47" s="462">
        <v>851</v>
      </c>
      <c r="D47" s="462">
        <v>85154</v>
      </c>
      <c r="E47" s="224">
        <v>2820</v>
      </c>
      <c r="F47" s="463">
        <v>5000</v>
      </c>
      <c r="G47" s="449" t="s">
        <v>492</v>
      </c>
      <c r="H47" s="449" t="s">
        <v>491</v>
      </c>
      <c r="I47" s="224" t="s">
        <v>476</v>
      </c>
      <c r="J47" s="214"/>
      <c r="K47" s="226"/>
      <c r="N47" s="455"/>
    </row>
    <row r="48" spans="1:14" ht="54">
      <c r="A48" s="446"/>
      <c r="B48" s="442">
        <v>37</v>
      </c>
      <c r="C48" s="462">
        <v>851</v>
      </c>
      <c r="D48" s="462">
        <v>85154</v>
      </c>
      <c r="E48" s="224">
        <v>2820</v>
      </c>
      <c r="F48" s="463">
        <v>3500</v>
      </c>
      <c r="G48" s="449" t="s">
        <v>493</v>
      </c>
      <c r="H48" s="449" t="s">
        <v>494</v>
      </c>
      <c r="I48" s="224" t="s">
        <v>495</v>
      </c>
      <c r="J48" s="214"/>
      <c r="K48" s="226"/>
      <c r="N48" s="455"/>
    </row>
    <row r="49" spans="1:14" ht="30" customHeight="1">
      <c r="A49" s="446"/>
      <c r="B49" s="442">
        <v>38</v>
      </c>
      <c r="C49" s="467">
        <v>851</v>
      </c>
      <c r="D49" s="642" t="s">
        <v>271</v>
      </c>
      <c r="E49" s="643"/>
      <c r="F49" s="468">
        <f>SUM(F39:F48)</f>
        <v>384000</v>
      </c>
      <c r="G49" s="469"/>
      <c r="H49" s="469"/>
      <c r="I49" s="444"/>
      <c r="J49" s="214"/>
      <c r="K49" s="226"/>
      <c r="N49" s="455"/>
    </row>
    <row r="50" spans="1:14" ht="54">
      <c r="A50" s="446"/>
      <c r="B50" s="442">
        <v>39</v>
      </c>
      <c r="C50" s="470">
        <v>853</v>
      </c>
      <c r="D50" s="470">
        <v>85395</v>
      </c>
      <c r="E50" s="470">
        <v>2820</v>
      </c>
      <c r="F50" s="471">
        <v>4000</v>
      </c>
      <c r="G50" s="472" t="s">
        <v>496</v>
      </c>
      <c r="H50" s="472" t="s">
        <v>497</v>
      </c>
      <c r="I50" s="473" t="s">
        <v>498</v>
      </c>
      <c r="J50" s="214"/>
      <c r="K50" s="461"/>
      <c r="N50" s="455"/>
    </row>
    <row r="51" spans="1:14" ht="36">
      <c r="A51" s="446"/>
      <c r="B51" s="442">
        <v>40</v>
      </c>
      <c r="C51" s="470">
        <v>853</v>
      </c>
      <c r="D51" s="470">
        <v>85395</v>
      </c>
      <c r="E51" s="470">
        <v>2820</v>
      </c>
      <c r="F51" s="474">
        <v>4600</v>
      </c>
      <c r="G51" s="475" t="s">
        <v>499</v>
      </c>
      <c r="H51" s="472" t="s">
        <v>497</v>
      </c>
      <c r="I51" s="476" t="s">
        <v>500</v>
      </c>
      <c r="J51" s="214"/>
      <c r="K51" s="461"/>
      <c r="N51" s="455"/>
    </row>
    <row r="52" spans="1:14" ht="36">
      <c r="A52" s="425"/>
      <c r="B52" s="442">
        <v>41</v>
      </c>
      <c r="C52" s="470">
        <v>853</v>
      </c>
      <c r="D52" s="470">
        <v>85395</v>
      </c>
      <c r="E52" s="470">
        <v>2820</v>
      </c>
      <c r="F52" s="477">
        <v>3000</v>
      </c>
      <c r="G52" s="475" t="s">
        <v>501</v>
      </c>
      <c r="H52" s="475" t="s">
        <v>502</v>
      </c>
      <c r="I52" s="473" t="s">
        <v>498</v>
      </c>
      <c r="J52" s="214"/>
      <c r="K52" s="461"/>
      <c r="N52" s="455"/>
    </row>
    <row r="53" spans="1:14" ht="36">
      <c r="A53" s="425"/>
      <c r="B53" s="442">
        <v>42</v>
      </c>
      <c r="C53" s="478">
        <v>853</v>
      </c>
      <c r="D53" s="470">
        <v>85395</v>
      </c>
      <c r="E53" s="470">
        <v>2820</v>
      </c>
      <c r="F53" s="474">
        <v>1500</v>
      </c>
      <c r="G53" s="479" t="s">
        <v>503</v>
      </c>
      <c r="H53" s="479" t="s">
        <v>504</v>
      </c>
      <c r="I53" s="480" t="s">
        <v>498</v>
      </c>
      <c r="J53" s="225"/>
      <c r="K53" s="461"/>
      <c r="N53" s="455"/>
    </row>
    <row r="54" spans="1:14" ht="53.25" customHeight="1">
      <c r="A54" s="425"/>
      <c r="B54" s="442">
        <v>43</v>
      </c>
      <c r="C54" s="478">
        <v>853</v>
      </c>
      <c r="D54" s="470">
        <v>85395</v>
      </c>
      <c r="E54" s="470">
        <v>2820</v>
      </c>
      <c r="F54" s="474">
        <v>4000</v>
      </c>
      <c r="G54" s="479" t="s">
        <v>505</v>
      </c>
      <c r="H54" s="479" t="s">
        <v>506</v>
      </c>
      <c r="I54" s="480" t="s">
        <v>498</v>
      </c>
      <c r="J54" s="225"/>
      <c r="K54" s="461"/>
      <c r="N54" s="455"/>
    </row>
    <row r="55" spans="1:14" ht="110.25" customHeight="1">
      <c r="A55" s="425"/>
      <c r="B55" s="442">
        <v>44</v>
      </c>
      <c r="C55" s="481">
        <v>853</v>
      </c>
      <c r="D55" s="482">
        <v>85395</v>
      </c>
      <c r="E55" s="482">
        <v>2820</v>
      </c>
      <c r="F55" s="483">
        <v>5000</v>
      </c>
      <c r="G55" s="484" t="s">
        <v>507</v>
      </c>
      <c r="H55" s="484" t="s">
        <v>491</v>
      </c>
      <c r="I55" s="485" t="s">
        <v>498</v>
      </c>
      <c r="J55" s="555"/>
      <c r="K55" s="461"/>
      <c r="N55" s="455"/>
    </row>
    <row r="56" spans="1:14" ht="66" customHeight="1">
      <c r="A56" s="425"/>
      <c r="B56" s="442">
        <v>45</v>
      </c>
      <c r="C56" s="481">
        <v>853</v>
      </c>
      <c r="D56" s="482">
        <v>85395</v>
      </c>
      <c r="E56" s="482">
        <v>2820</v>
      </c>
      <c r="F56" s="483">
        <v>5800</v>
      </c>
      <c r="G56" s="484" t="s">
        <v>508</v>
      </c>
      <c r="H56" s="484" t="s">
        <v>491</v>
      </c>
      <c r="I56" s="485" t="s">
        <v>498</v>
      </c>
      <c r="J56" s="226"/>
      <c r="K56" s="461"/>
      <c r="N56" s="455"/>
    </row>
    <row r="57" spans="1:14" ht="54.75" customHeight="1">
      <c r="A57" s="425"/>
      <c r="B57" s="442">
        <v>46</v>
      </c>
      <c r="C57" s="487">
        <v>853</v>
      </c>
      <c r="D57" s="488">
        <v>85395</v>
      </c>
      <c r="E57" s="488">
        <v>2820</v>
      </c>
      <c r="F57" s="489">
        <v>4000</v>
      </c>
      <c r="G57" s="490" t="s">
        <v>509</v>
      </c>
      <c r="H57" s="490" t="s">
        <v>510</v>
      </c>
      <c r="I57" s="491" t="s">
        <v>439</v>
      </c>
      <c r="J57" s="214"/>
      <c r="K57" s="461"/>
      <c r="N57" s="455"/>
    </row>
    <row r="58" spans="1:14" ht="54">
      <c r="A58" s="425"/>
      <c r="B58" s="442">
        <v>47</v>
      </c>
      <c r="C58" s="492">
        <v>853</v>
      </c>
      <c r="D58" s="493">
        <v>85395</v>
      </c>
      <c r="E58" s="470">
        <v>2820</v>
      </c>
      <c r="F58" s="477">
        <v>2400</v>
      </c>
      <c r="G58" s="475" t="s">
        <v>511</v>
      </c>
      <c r="H58" s="475" t="s">
        <v>510</v>
      </c>
      <c r="I58" s="491" t="s">
        <v>512</v>
      </c>
      <c r="J58" s="214"/>
      <c r="K58" s="461"/>
      <c r="N58" s="455"/>
    </row>
    <row r="59" spans="1:14" ht="72">
      <c r="A59" s="425"/>
      <c r="B59" s="442">
        <v>48</v>
      </c>
      <c r="C59" s="492">
        <v>853</v>
      </c>
      <c r="D59" s="493">
        <v>85395</v>
      </c>
      <c r="E59" s="470">
        <v>2820</v>
      </c>
      <c r="F59" s="477">
        <v>2600</v>
      </c>
      <c r="G59" s="475" t="s">
        <v>513</v>
      </c>
      <c r="H59" s="475" t="s">
        <v>514</v>
      </c>
      <c r="I59" s="491" t="s">
        <v>515</v>
      </c>
      <c r="J59" s="214"/>
      <c r="K59" s="461"/>
      <c r="N59" s="455"/>
    </row>
    <row r="60" spans="1:14" ht="72">
      <c r="A60" s="425"/>
      <c r="B60" s="442">
        <v>49</v>
      </c>
      <c r="C60" s="481">
        <v>853</v>
      </c>
      <c r="D60" s="482">
        <v>85395</v>
      </c>
      <c r="E60" s="482">
        <v>2820</v>
      </c>
      <c r="F60" s="494">
        <v>3000</v>
      </c>
      <c r="G60" s="495" t="s">
        <v>516</v>
      </c>
      <c r="H60" s="495" t="s">
        <v>514</v>
      </c>
      <c r="I60" s="485" t="s">
        <v>498</v>
      </c>
      <c r="J60" s="214"/>
      <c r="K60" s="461"/>
      <c r="N60" s="455"/>
    </row>
    <row r="61" spans="1:14" ht="72">
      <c r="A61" s="425"/>
      <c r="B61" s="442">
        <v>50</v>
      </c>
      <c r="C61" s="478">
        <v>853</v>
      </c>
      <c r="D61" s="470">
        <v>85395</v>
      </c>
      <c r="E61" s="470">
        <v>2820</v>
      </c>
      <c r="F61" s="474">
        <v>3600</v>
      </c>
      <c r="G61" s="479" t="s">
        <v>517</v>
      </c>
      <c r="H61" s="475" t="s">
        <v>514</v>
      </c>
      <c r="I61" s="480" t="s">
        <v>498</v>
      </c>
      <c r="J61" s="214"/>
      <c r="K61" s="461"/>
      <c r="N61" s="455"/>
    </row>
    <row r="62" spans="1:14" ht="72">
      <c r="A62" s="425"/>
      <c r="B62" s="442">
        <v>51</v>
      </c>
      <c r="C62" s="478">
        <v>853</v>
      </c>
      <c r="D62" s="470">
        <v>85395</v>
      </c>
      <c r="E62" s="470">
        <v>2820</v>
      </c>
      <c r="F62" s="474">
        <v>32400</v>
      </c>
      <c r="G62" s="479" t="s">
        <v>518</v>
      </c>
      <c r="H62" s="479" t="s">
        <v>519</v>
      </c>
      <c r="I62" s="480" t="s">
        <v>498</v>
      </c>
      <c r="J62" s="214"/>
      <c r="K62" s="461"/>
      <c r="N62" s="455"/>
    </row>
    <row r="63" spans="1:14" ht="54">
      <c r="A63" s="425"/>
      <c r="B63" s="442">
        <v>52</v>
      </c>
      <c r="C63" s="478">
        <v>853</v>
      </c>
      <c r="D63" s="470">
        <v>85395</v>
      </c>
      <c r="E63" s="470">
        <v>2820</v>
      </c>
      <c r="F63" s="474">
        <v>6000</v>
      </c>
      <c r="G63" s="479" t="s">
        <v>520</v>
      </c>
      <c r="H63" s="475" t="s">
        <v>521</v>
      </c>
      <c r="I63" s="480" t="s">
        <v>498</v>
      </c>
      <c r="J63" s="214"/>
      <c r="K63" s="461"/>
      <c r="N63" s="455"/>
    </row>
    <row r="64" spans="1:14" ht="54">
      <c r="A64" s="425"/>
      <c r="B64" s="442">
        <v>53</v>
      </c>
      <c r="C64" s="478">
        <v>853</v>
      </c>
      <c r="D64" s="470">
        <v>85395</v>
      </c>
      <c r="E64" s="470">
        <v>2820</v>
      </c>
      <c r="F64" s="474">
        <v>4000</v>
      </c>
      <c r="G64" s="479" t="s">
        <v>522</v>
      </c>
      <c r="H64" s="479" t="s">
        <v>523</v>
      </c>
      <c r="I64" s="480" t="s">
        <v>498</v>
      </c>
      <c r="J64" s="214"/>
      <c r="K64" s="461"/>
      <c r="N64" s="455"/>
    </row>
    <row r="65" spans="1:14" ht="36">
      <c r="A65" s="425"/>
      <c r="B65" s="442">
        <v>54</v>
      </c>
      <c r="C65" s="478">
        <v>853</v>
      </c>
      <c r="D65" s="470">
        <v>85395</v>
      </c>
      <c r="E65" s="470">
        <v>2820</v>
      </c>
      <c r="F65" s="474">
        <v>3500</v>
      </c>
      <c r="G65" s="479" t="s">
        <v>524</v>
      </c>
      <c r="H65" s="479" t="s">
        <v>525</v>
      </c>
      <c r="I65" s="480" t="s">
        <v>500</v>
      </c>
      <c r="J65" s="214"/>
      <c r="K65" s="461"/>
      <c r="N65" s="455"/>
    </row>
    <row r="66" spans="1:14" ht="54">
      <c r="A66" s="425"/>
      <c r="B66" s="442">
        <v>55</v>
      </c>
      <c r="C66" s="478">
        <v>853</v>
      </c>
      <c r="D66" s="470">
        <v>85395</v>
      </c>
      <c r="E66" s="470">
        <v>2820</v>
      </c>
      <c r="F66" s="474">
        <v>6000</v>
      </c>
      <c r="G66" s="479" t="s">
        <v>526</v>
      </c>
      <c r="H66" s="479" t="s">
        <v>527</v>
      </c>
      <c r="I66" s="496" t="s">
        <v>500</v>
      </c>
      <c r="J66" s="214"/>
      <c r="K66" s="461"/>
      <c r="N66" s="455"/>
    </row>
    <row r="67" spans="1:14" ht="54">
      <c r="A67" s="425"/>
      <c r="B67" s="442">
        <v>56</v>
      </c>
      <c r="C67" s="478">
        <v>853</v>
      </c>
      <c r="D67" s="470">
        <v>85395</v>
      </c>
      <c r="E67" s="470">
        <v>2820</v>
      </c>
      <c r="F67" s="474">
        <v>1000</v>
      </c>
      <c r="G67" s="479" t="s">
        <v>528</v>
      </c>
      <c r="H67" s="479" t="s">
        <v>529</v>
      </c>
      <c r="I67" s="497" t="s">
        <v>431</v>
      </c>
      <c r="J67" s="214"/>
      <c r="K67" s="461"/>
      <c r="N67" s="455"/>
    </row>
    <row r="68" spans="1:14" s="229" customFormat="1" ht="31.5" customHeight="1">
      <c r="A68" s="227"/>
      <c r="B68" s="442">
        <v>57</v>
      </c>
      <c r="C68" s="498">
        <v>853</v>
      </c>
      <c r="D68" s="498" t="s">
        <v>271</v>
      </c>
      <c r="E68" s="499"/>
      <c r="F68" s="500">
        <f>SUM(F50:F67)</f>
        <v>96400</v>
      </c>
      <c r="G68" s="501"/>
      <c r="H68" s="502"/>
      <c r="I68" s="503"/>
      <c r="J68" s="228"/>
      <c r="K68" s="558"/>
      <c r="N68" s="230"/>
    </row>
    <row r="69" spans="1:14" ht="51" customHeight="1">
      <c r="A69" s="425"/>
      <c r="B69" s="442">
        <v>58</v>
      </c>
      <c r="C69" s="233">
        <v>854</v>
      </c>
      <c r="D69" s="462">
        <v>85495</v>
      </c>
      <c r="E69" s="504">
        <v>2820</v>
      </c>
      <c r="F69" s="465">
        <v>1000</v>
      </c>
      <c r="G69" s="505" t="s">
        <v>530</v>
      </c>
      <c r="H69" s="239" t="s">
        <v>531</v>
      </c>
      <c r="I69" s="506" t="s">
        <v>532</v>
      </c>
      <c r="J69" s="214"/>
      <c r="K69" s="461"/>
      <c r="N69" s="455"/>
    </row>
    <row r="70" spans="1:14" ht="45.75" customHeight="1">
      <c r="A70" s="425"/>
      <c r="B70" s="442">
        <v>59</v>
      </c>
      <c r="C70" s="231">
        <v>854</v>
      </c>
      <c r="D70" s="507">
        <v>85495</v>
      </c>
      <c r="E70" s="508">
        <v>2820</v>
      </c>
      <c r="F70" s="465">
        <v>500</v>
      </c>
      <c r="G70" s="505" t="s">
        <v>533</v>
      </c>
      <c r="H70" s="239" t="s">
        <v>534</v>
      </c>
      <c r="I70" s="506" t="s">
        <v>535</v>
      </c>
      <c r="J70" s="214"/>
      <c r="K70" s="461"/>
      <c r="N70" s="455"/>
    </row>
    <row r="71" spans="1:14" ht="51" customHeight="1">
      <c r="A71" s="425"/>
      <c r="B71" s="442">
        <v>60</v>
      </c>
      <c r="C71" s="231">
        <v>854</v>
      </c>
      <c r="D71" s="509">
        <v>85495</v>
      </c>
      <c r="E71" s="510">
        <v>2820</v>
      </c>
      <c r="F71" s="465">
        <v>500</v>
      </c>
      <c r="G71" s="505" t="s">
        <v>536</v>
      </c>
      <c r="H71" s="464" t="s">
        <v>537</v>
      </c>
      <c r="I71" s="506" t="s">
        <v>476</v>
      </c>
      <c r="J71" s="214"/>
      <c r="K71" s="461"/>
      <c r="N71" s="455"/>
    </row>
    <row r="72" spans="1:14" ht="47.25" customHeight="1">
      <c r="A72" s="425"/>
      <c r="B72" s="442">
        <v>61</v>
      </c>
      <c r="C72" s="231">
        <v>854</v>
      </c>
      <c r="D72" s="507">
        <v>85495</v>
      </c>
      <c r="E72" s="508">
        <v>2820</v>
      </c>
      <c r="F72" s="465">
        <v>500</v>
      </c>
      <c r="G72" s="505" t="s">
        <v>538</v>
      </c>
      <c r="H72" s="239" t="s">
        <v>537</v>
      </c>
      <c r="I72" s="506" t="s">
        <v>476</v>
      </c>
      <c r="J72" s="214"/>
      <c r="K72" s="461"/>
      <c r="N72" s="455"/>
    </row>
    <row r="73" spans="1:14" ht="45" customHeight="1">
      <c r="A73" s="425"/>
      <c r="B73" s="442">
        <v>62</v>
      </c>
      <c r="C73" s="231">
        <v>854</v>
      </c>
      <c r="D73" s="507">
        <v>85495</v>
      </c>
      <c r="E73" s="510">
        <v>2820</v>
      </c>
      <c r="F73" s="465">
        <v>500</v>
      </c>
      <c r="G73" s="505" t="s">
        <v>539</v>
      </c>
      <c r="H73" s="239" t="s">
        <v>537</v>
      </c>
      <c r="I73" s="506" t="s">
        <v>476</v>
      </c>
      <c r="J73" s="214"/>
      <c r="K73" s="461"/>
      <c r="N73" s="455"/>
    </row>
    <row r="74" spans="1:14" ht="39.75" customHeight="1">
      <c r="A74" s="425"/>
      <c r="B74" s="442">
        <v>63</v>
      </c>
      <c r="C74" s="511">
        <v>854</v>
      </c>
      <c r="D74" s="642" t="s">
        <v>271</v>
      </c>
      <c r="E74" s="644"/>
      <c r="F74" s="512">
        <f>SUM(F69:F73)</f>
        <v>3000</v>
      </c>
      <c r="G74" s="505"/>
      <c r="H74" s="240"/>
      <c r="I74" s="234"/>
      <c r="J74" s="214"/>
      <c r="K74" s="461"/>
      <c r="N74" s="455"/>
    </row>
    <row r="75" spans="1:14" ht="36">
      <c r="A75" s="425"/>
      <c r="B75" s="442">
        <v>64</v>
      </c>
      <c r="C75" s="231">
        <v>900</v>
      </c>
      <c r="D75" s="232">
        <v>90095</v>
      </c>
      <c r="E75" s="233">
        <v>2820</v>
      </c>
      <c r="F75" s="465">
        <v>650</v>
      </c>
      <c r="G75" s="464" t="s">
        <v>540</v>
      </c>
      <c r="H75" s="239" t="s">
        <v>444</v>
      </c>
      <c r="I75" s="234" t="s">
        <v>541</v>
      </c>
      <c r="J75" s="235"/>
      <c r="K75" s="461"/>
      <c r="N75" s="455"/>
    </row>
    <row r="76" spans="1:14" ht="36">
      <c r="A76" s="425"/>
      <c r="B76" s="442">
        <v>65</v>
      </c>
      <c r="C76" s="231">
        <v>900</v>
      </c>
      <c r="D76" s="232">
        <v>90095</v>
      </c>
      <c r="E76" s="233">
        <v>2820</v>
      </c>
      <c r="F76" s="465">
        <v>650</v>
      </c>
      <c r="G76" s="464" t="s">
        <v>542</v>
      </c>
      <c r="H76" s="239" t="s">
        <v>444</v>
      </c>
      <c r="I76" s="234" t="s">
        <v>543</v>
      </c>
      <c r="J76" s="235"/>
      <c r="K76" s="461"/>
      <c r="N76" s="455"/>
    </row>
    <row r="77" spans="1:14" ht="72">
      <c r="A77" s="425"/>
      <c r="B77" s="442">
        <v>66</v>
      </c>
      <c r="C77" s="231">
        <v>900</v>
      </c>
      <c r="D77" s="232">
        <v>90095</v>
      </c>
      <c r="E77" s="233">
        <v>2820</v>
      </c>
      <c r="F77" s="465">
        <v>700</v>
      </c>
      <c r="G77" s="464" t="s">
        <v>544</v>
      </c>
      <c r="H77" s="464" t="s">
        <v>444</v>
      </c>
      <c r="I77" s="234" t="s">
        <v>541</v>
      </c>
      <c r="J77" s="235"/>
      <c r="K77" s="461"/>
      <c r="N77" s="455"/>
    </row>
    <row r="78" spans="1:14" ht="36">
      <c r="A78" s="425"/>
      <c r="B78" s="442">
        <v>67</v>
      </c>
      <c r="C78" s="231">
        <v>900</v>
      </c>
      <c r="D78" s="232">
        <v>90095</v>
      </c>
      <c r="E78" s="233">
        <v>2820</v>
      </c>
      <c r="F78" s="465">
        <v>500</v>
      </c>
      <c r="G78" s="464" t="s">
        <v>545</v>
      </c>
      <c r="H78" s="464" t="s">
        <v>444</v>
      </c>
      <c r="I78" s="234" t="s">
        <v>546</v>
      </c>
      <c r="J78" s="235"/>
      <c r="K78" s="461"/>
      <c r="N78" s="455"/>
    </row>
    <row r="79" spans="1:14" ht="36">
      <c r="A79" s="425"/>
      <c r="B79" s="442">
        <v>68</v>
      </c>
      <c r="C79" s="231">
        <v>900</v>
      </c>
      <c r="D79" s="232">
        <v>90095</v>
      </c>
      <c r="E79" s="233">
        <v>2820</v>
      </c>
      <c r="F79" s="513">
        <v>1000</v>
      </c>
      <c r="G79" s="466" t="s">
        <v>547</v>
      </c>
      <c r="H79" s="464" t="s">
        <v>444</v>
      </c>
      <c r="I79" s="234" t="s">
        <v>548</v>
      </c>
      <c r="J79" s="235"/>
      <c r="K79" s="461"/>
      <c r="N79" s="455"/>
    </row>
    <row r="80" spans="1:14" ht="72">
      <c r="A80" s="425"/>
      <c r="B80" s="442">
        <v>69</v>
      </c>
      <c r="C80" s="231">
        <v>900</v>
      </c>
      <c r="D80" s="232">
        <v>90095</v>
      </c>
      <c r="E80" s="233">
        <v>2820</v>
      </c>
      <c r="F80" s="513">
        <v>1000</v>
      </c>
      <c r="G80" s="466" t="s">
        <v>549</v>
      </c>
      <c r="H80" s="466" t="s">
        <v>537</v>
      </c>
      <c r="I80" s="234" t="s">
        <v>550</v>
      </c>
      <c r="J80" s="235"/>
      <c r="K80" s="461"/>
      <c r="N80" s="455"/>
    </row>
    <row r="81" spans="1:14" ht="33" customHeight="1">
      <c r="A81" s="425"/>
      <c r="B81" s="442">
        <v>70</v>
      </c>
      <c r="C81" s="236">
        <v>900</v>
      </c>
      <c r="D81" s="236" t="s">
        <v>271</v>
      </c>
      <c r="E81" s="237"/>
      <c r="F81" s="238">
        <f>SUM(F75:F80)</f>
        <v>4500</v>
      </c>
      <c r="G81" s="239"/>
      <c r="H81" s="240"/>
      <c r="I81" s="234"/>
      <c r="J81" s="425"/>
      <c r="K81" s="461"/>
      <c r="N81" s="455"/>
    </row>
    <row r="82" spans="1:14" ht="42.75" customHeight="1">
      <c r="A82" s="425"/>
      <c r="B82" s="442">
        <v>71</v>
      </c>
      <c r="C82" s="233">
        <v>921</v>
      </c>
      <c r="D82" s="232">
        <v>92105</v>
      </c>
      <c r="E82" s="233">
        <v>282</v>
      </c>
      <c r="F82" s="465">
        <v>2200</v>
      </c>
      <c r="G82" s="505" t="s">
        <v>551</v>
      </c>
      <c r="H82" s="464" t="s">
        <v>552</v>
      </c>
      <c r="I82" s="223" t="s">
        <v>553</v>
      </c>
      <c r="J82" s="425"/>
      <c r="K82" s="461"/>
      <c r="N82" s="455"/>
    </row>
    <row r="83" spans="1:14" ht="42.75" customHeight="1">
      <c r="A83" s="425"/>
      <c r="B83" s="442">
        <v>72</v>
      </c>
      <c r="C83" s="233">
        <v>921</v>
      </c>
      <c r="D83" s="232">
        <v>92105</v>
      </c>
      <c r="E83" s="233">
        <v>282</v>
      </c>
      <c r="F83" s="465">
        <v>1500</v>
      </c>
      <c r="G83" s="505" t="s">
        <v>554</v>
      </c>
      <c r="H83" s="464" t="s">
        <v>552</v>
      </c>
      <c r="I83" s="223" t="s">
        <v>555</v>
      </c>
      <c r="J83" s="425"/>
      <c r="K83" s="461"/>
      <c r="N83" s="455"/>
    </row>
    <row r="84" spans="1:14" ht="27.75" customHeight="1">
      <c r="A84" s="425"/>
      <c r="B84" s="442">
        <v>73</v>
      </c>
      <c r="C84" s="233">
        <v>921</v>
      </c>
      <c r="D84" s="232">
        <v>92105</v>
      </c>
      <c r="E84" s="233">
        <v>282</v>
      </c>
      <c r="F84" s="465">
        <v>2500</v>
      </c>
      <c r="G84" s="505" t="s">
        <v>556</v>
      </c>
      <c r="H84" s="464" t="s">
        <v>552</v>
      </c>
      <c r="I84" s="223" t="s">
        <v>557</v>
      </c>
      <c r="J84" s="425"/>
      <c r="K84" s="461"/>
      <c r="N84" s="455"/>
    </row>
    <row r="85" spans="1:14" ht="77.25" customHeight="1">
      <c r="A85" s="425"/>
      <c r="B85" s="442">
        <v>74</v>
      </c>
      <c r="C85" s="233">
        <v>921</v>
      </c>
      <c r="D85" s="232">
        <v>92105</v>
      </c>
      <c r="E85" s="233">
        <v>282</v>
      </c>
      <c r="F85" s="465">
        <v>2000</v>
      </c>
      <c r="G85" s="505" t="s">
        <v>558</v>
      </c>
      <c r="H85" s="464" t="s">
        <v>552</v>
      </c>
      <c r="I85" s="223" t="s">
        <v>559</v>
      </c>
      <c r="J85" s="425"/>
      <c r="K85" s="461"/>
      <c r="N85" s="455"/>
    </row>
    <row r="86" spans="1:14" ht="47.25" customHeight="1">
      <c r="A86" s="425"/>
      <c r="B86" s="442">
        <v>75</v>
      </c>
      <c r="C86" s="233">
        <v>921</v>
      </c>
      <c r="D86" s="232">
        <v>92105</v>
      </c>
      <c r="E86" s="233">
        <v>282</v>
      </c>
      <c r="F86" s="465">
        <v>5000</v>
      </c>
      <c r="G86" s="505" t="s">
        <v>560</v>
      </c>
      <c r="H86" s="505" t="s">
        <v>537</v>
      </c>
      <c r="I86" s="223" t="s">
        <v>561</v>
      </c>
      <c r="J86" s="425"/>
      <c r="K86" s="461"/>
      <c r="N86" s="455"/>
    </row>
    <row r="87" spans="1:14" ht="41.25" customHeight="1">
      <c r="A87" s="425"/>
      <c r="B87" s="442">
        <v>76</v>
      </c>
      <c r="C87" s="233">
        <v>921</v>
      </c>
      <c r="D87" s="232">
        <v>92105</v>
      </c>
      <c r="E87" s="233">
        <v>282</v>
      </c>
      <c r="F87" s="465">
        <v>1500</v>
      </c>
      <c r="G87" s="505" t="s">
        <v>562</v>
      </c>
      <c r="H87" s="505" t="s">
        <v>537</v>
      </c>
      <c r="I87" s="233" t="s">
        <v>563</v>
      </c>
      <c r="J87" s="425"/>
      <c r="K87" s="461"/>
      <c r="N87" s="455"/>
    </row>
    <row r="88" spans="1:14" ht="42" customHeight="1">
      <c r="A88" s="425"/>
      <c r="B88" s="442">
        <v>77</v>
      </c>
      <c r="C88" s="233">
        <v>921</v>
      </c>
      <c r="D88" s="232">
        <v>92105</v>
      </c>
      <c r="E88" s="233">
        <v>282</v>
      </c>
      <c r="F88" s="465">
        <v>500</v>
      </c>
      <c r="G88" s="505" t="s">
        <v>564</v>
      </c>
      <c r="H88" s="505" t="s">
        <v>537</v>
      </c>
      <c r="I88" s="233" t="s">
        <v>565</v>
      </c>
      <c r="J88" s="425"/>
      <c r="K88" s="461"/>
      <c r="N88" s="455"/>
    </row>
    <row r="89" spans="1:14" ht="42.75" customHeight="1">
      <c r="A89" s="425"/>
      <c r="B89" s="442">
        <v>78</v>
      </c>
      <c r="C89" s="233">
        <v>921</v>
      </c>
      <c r="D89" s="232">
        <v>92105</v>
      </c>
      <c r="E89" s="233">
        <v>282</v>
      </c>
      <c r="F89" s="465">
        <v>500</v>
      </c>
      <c r="G89" s="505" t="s">
        <v>566</v>
      </c>
      <c r="H89" s="505" t="s">
        <v>537</v>
      </c>
      <c r="I89" s="233" t="s">
        <v>567</v>
      </c>
      <c r="J89" s="425"/>
      <c r="K89" s="461"/>
      <c r="N89" s="455"/>
    </row>
    <row r="90" spans="1:14" ht="63.75" customHeight="1">
      <c r="A90" s="425"/>
      <c r="B90" s="442">
        <v>79</v>
      </c>
      <c r="C90" s="233">
        <v>921</v>
      </c>
      <c r="D90" s="232">
        <v>92105</v>
      </c>
      <c r="E90" s="233">
        <v>282</v>
      </c>
      <c r="F90" s="465">
        <v>500</v>
      </c>
      <c r="G90" s="505" t="s">
        <v>568</v>
      </c>
      <c r="H90" s="505" t="s">
        <v>537</v>
      </c>
      <c r="I90" s="233" t="s">
        <v>569</v>
      </c>
      <c r="J90" s="425"/>
      <c r="K90" s="461"/>
      <c r="N90" s="455"/>
    </row>
    <row r="91" spans="1:14" ht="81" customHeight="1">
      <c r="A91" s="425"/>
      <c r="B91" s="442">
        <v>80</v>
      </c>
      <c r="C91" s="233">
        <v>921</v>
      </c>
      <c r="D91" s="232">
        <v>92105</v>
      </c>
      <c r="E91" s="233">
        <v>282</v>
      </c>
      <c r="F91" s="465">
        <v>500</v>
      </c>
      <c r="G91" s="505" t="s">
        <v>570</v>
      </c>
      <c r="H91" s="505" t="s">
        <v>537</v>
      </c>
      <c r="I91" s="233" t="s">
        <v>476</v>
      </c>
      <c r="J91" s="425"/>
      <c r="K91" s="461"/>
      <c r="N91" s="455"/>
    </row>
    <row r="92" spans="1:14" ht="41.25" customHeight="1">
      <c r="A92" s="425"/>
      <c r="B92" s="442">
        <v>81</v>
      </c>
      <c r="C92" s="233">
        <v>921</v>
      </c>
      <c r="D92" s="232">
        <v>92105</v>
      </c>
      <c r="E92" s="233">
        <v>282</v>
      </c>
      <c r="F92" s="465">
        <v>5000</v>
      </c>
      <c r="G92" s="505" t="s">
        <v>571</v>
      </c>
      <c r="H92" s="505" t="s">
        <v>572</v>
      </c>
      <c r="I92" s="233" t="s">
        <v>565</v>
      </c>
      <c r="J92" s="425"/>
      <c r="K92" s="461"/>
      <c r="N92" s="455"/>
    </row>
    <row r="93" spans="1:14" ht="36">
      <c r="A93" s="425"/>
      <c r="B93" s="442">
        <v>82</v>
      </c>
      <c r="C93" s="233">
        <v>921</v>
      </c>
      <c r="D93" s="232">
        <v>92105</v>
      </c>
      <c r="E93" s="233">
        <v>282</v>
      </c>
      <c r="F93" s="465">
        <v>2000</v>
      </c>
      <c r="G93" s="505" t="s">
        <v>573</v>
      </c>
      <c r="H93" s="505" t="s">
        <v>572</v>
      </c>
      <c r="I93" s="233" t="s">
        <v>565</v>
      </c>
      <c r="J93" s="556"/>
      <c r="K93" s="461"/>
      <c r="N93" s="455"/>
    </row>
    <row r="94" spans="1:14" ht="42.75" customHeight="1">
      <c r="A94" s="425"/>
      <c r="B94" s="442">
        <v>83</v>
      </c>
      <c r="C94" s="233">
        <v>921</v>
      </c>
      <c r="D94" s="232">
        <v>92105</v>
      </c>
      <c r="E94" s="233">
        <v>282</v>
      </c>
      <c r="F94" s="465">
        <v>3000</v>
      </c>
      <c r="G94" s="505" t="s">
        <v>574</v>
      </c>
      <c r="H94" s="505" t="s">
        <v>572</v>
      </c>
      <c r="I94" s="233" t="s">
        <v>575</v>
      </c>
      <c r="J94" s="425"/>
      <c r="K94" s="461"/>
      <c r="N94" s="455"/>
    </row>
    <row r="95" spans="1:14" ht="41.25" customHeight="1">
      <c r="A95" s="425"/>
      <c r="B95" s="442">
        <v>84</v>
      </c>
      <c r="C95" s="233">
        <v>921</v>
      </c>
      <c r="D95" s="232">
        <v>92105</v>
      </c>
      <c r="E95" s="233">
        <v>282</v>
      </c>
      <c r="F95" s="465">
        <v>10000</v>
      </c>
      <c r="G95" s="505" t="s">
        <v>576</v>
      </c>
      <c r="H95" s="505" t="s">
        <v>572</v>
      </c>
      <c r="I95" s="233" t="s">
        <v>577</v>
      </c>
      <c r="J95" s="214"/>
      <c r="K95" s="461"/>
      <c r="N95" s="455"/>
    </row>
    <row r="96" spans="1:14" ht="39.75" customHeight="1">
      <c r="A96" s="425"/>
      <c r="B96" s="442">
        <v>85</v>
      </c>
      <c r="C96" s="233">
        <v>921</v>
      </c>
      <c r="D96" s="232">
        <v>92105</v>
      </c>
      <c r="E96" s="233">
        <v>282</v>
      </c>
      <c r="F96" s="465">
        <v>2000</v>
      </c>
      <c r="G96" s="505" t="s">
        <v>578</v>
      </c>
      <c r="H96" s="505" t="s">
        <v>572</v>
      </c>
      <c r="I96" s="233" t="s">
        <v>476</v>
      </c>
      <c r="J96" s="214"/>
      <c r="K96" s="461"/>
      <c r="N96" s="455"/>
    </row>
    <row r="97" spans="1:14" ht="63.75" customHeight="1">
      <c r="A97" s="425"/>
      <c r="B97" s="442">
        <v>86</v>
      </c>
      <c r="C97" s="514">
        <v>921</v>
      </c>
      <c r="D97" s="486">
        <v>92105</v>
      </c>
      <c r="E97" s="514">
        <v>282</v>
      </c>
      <c r="F97" s="515">
        <v>700</v>
      </c>
      <c r="G97" s="516" t="s">
        <v>579</v>
      </c>
      <c r="H97" s="516" t="s">
        <v>463</v>
      </c>
      <c r="I97" s="514" t="s">
        <v>580</v>
      </c>
      <c r="J97" s="214"/>
      <c r="K97" s="461"/>
      <c r="N97" s="455"/>
    </row>
    <row r="98" spans="1:14" ht="42" customHeight="1">
      <c r="A98" s="425"/>
      <c r="B98" s="442">
        <v>87</v>
      </c>
      <c r="C98" s="233">
        <v>921</v>
      </c>
      <c r="D98" s="232">
        <v>92105</v>
      </c>
      <c r="E98" s="233">
        <v>282</v>
      </c>
      <c r="F98" s="465">
        <v>1000</v>
      </c>
      <c r="G98" s="505" t="s">
        <v>581</v>
      </c>
      <c r="H98" s="505" t="s">
        <v>463</v>
      </c>
      <c r="I98" s="233" t="s">
        <v>565</v>
      </c>
      <c r="J98" s="425"/>
      <c r="K98" s="461"/>
      <c r="N98" s="455"/>
    </row>
    <row r="99" spans="1:14" ht="42" customHeight="1">
      <c r="A99" s="425"/>
      <c r="B99" s="442">
        <v>88</v>
      </c>
      <c r="C99" s="233">
        <v>921</v>
      </c>
      <c r="D99" s="232">
        <v>92105</v>
      </c>
      <c r="E99" s="233">
        <v>282</v>
      </c>
      <c r="F99" s="465">
        <v>1500</v>
      </c>
      <c r="G99" s="505" t="s">
        <v>582</v>
      </c>
      <c r="H99" s="505" t="s">
        <v>583</v>
      </c>
      <c r="I99" s="233" t="s">
        <v>584</v>
      </c>
      <c r="J99" s="425"/>
      <c r="K99" s="461"/>
      <c r="N99" s="455"/>
    </row>
    <row r="100" spans="1:14" ht="45.75" customHeight="1">
      <c r="A100" s="425"/>
      <c r="B100" s="442">
        <v>89</v>
      </c>
      <c r="C100" s="233">
        <v>921</v>
      </c>
      <c r="D100" s="232">
        <v>92105</v>
      </c>
      <c r="E100" s="233">
        <v>282</v>
      </c>
      <c r="F100" s="465">
        <v>7500</v>
      </c>
      <c r="G100" s="505" t="s">
        <v>585</v>
      </c>
      <c r="H100" s="505" t="s">
        <v>586</v>
      </c>
      <c r="I100" s="223" t="s">
        <v>515</v>
      </c>
      <c r="J100" s="425"/>
      <c r="K100" s="461"/>
      <c r="N100" s="455"/>
    </row>
    <row r="101" spans="1:14" ht="72">
      <c r="A101" s="425"/>
      <c r="B101" s="442">
        <v>90</v>
      </c>
      <c r="C101" s="233">
        <v>921</v>
      </c>
      <c r="D101" s="232">
        <v>92105</v>
      </c>
      <c r="E101" s="233">
        <v>282</v>
      </c>
      <c r="F101" s="465">
        <v>1000</v>
      </c>
      <c r="G101" s="505" t="s">
        <v>587</v>
      </c>
      <c r="H101" s="505" t="s">
        <v>586</v>
      </c>
      <c r="I101" s="223" t="s">
        <v>588</v>
      </c>
      <c r="J101" s="425"/>
      <c r="K101" s="461"/>
      <c r="N101" s="455"/>
    </row>
    <row r="102" spans="1:14" ht="36">
      <c r="A102" s="425"/>
      <c r="B102" s="442">
        <v>91</v>
      </c>
      <c r="C102" s="233">
        <v>921</v>
      </c>
      <c r="D102" s="232">
        <v>92105</v>
      </c>
      <c r="E102" s="233">
        <v>282</v>
      </c>
      <c r="F102" s="465">
        <v>35000</v>
      </c>
      <c r="G102" s="505" t="s">
        <v>589</v>
      </c>
      <c r="H102" s="505" t="s">
        <v>586</v>
      </c>
      <c r="I102" s="223" t="s">
        <v>590</v>
      </c>
      <c r="J102" s="425"/>
      <c r="K102" s="461"/>
      <c r="N102" s="455"/>
    </row>
    <row r="103" spans="1:14" ht="36">
      <c r="A103" s="425"/>
      <c r="B103" s="442">
        <v>92</v>
      </c>
      <c r="C103" s="233">
        <v>921</v>
      </c>
      <c r="D103" s="232">
        <v>92105</v>
      </c>
      <c r="E103" s="233">
        <v>282</v>
      </c>
      <c r="F103" s="465">
        <v>300</v>
      </c>
      <c r="G103" s="505" t="s">
        <v>591</v>
      </c>
      <c r="H103" s="505" t="s">
        <v>534</v>
      </c>
      <c r="I103" s="223" t="s">
        <v>515</v>
      </c>
      <c r="J103" s="425"/>
      <c r="K103" s="461"/>
      <c r="N103" s="455"/>
    </row>
    <row r="104" spans="1:14" ht="84" customHeight="1">
      <c r="A104" s="425"/>
      <c r="B104" s="442">
        <v>93</v>
      </c>
      <c r="C104" s="233">
        <v>921</v>
      </c>
      <c r="D104" s="232">
        <v>92105</v>
      </c>
      <c r="E104" s="233">
        <v>282</v>
      </c>
      <c r="F104" s="465">
        <v>500</v>
      </c>
      <c r="G104" s="505" t="s">
        <v>592</v>
      </c>
      <c r="H104" s="505" t="s">
        <v>534</v>
      </c>
      <c r="I104" s="223" t="s">
        <v>593</v>
      </c>
      <c r="J104" s="425"/>
      <c r="K104" s="461"/>
      <c r="N104" s="455"/>
    </row>
    <row r="105" spans="1:14" ht="83.25" customHeight="1">
      <c r="A105" s="425"/>
      <c r="B105" s="442">
        <v>94</v>
      </c>
      <c r="C105" s="233">
        <v>921</v>
      </c>
      <c r="D105" s="232">
        <v>92105</v>
      </c>
      <c r="E105" s="233">
        <v>282</v>
      </c>
      <c r="F105" s="465">
        <v>300</v>
      </c>
      <c r="G105" s="505" t="s">
        <v>594</v>
      </c>
      <c r="H105" s="505" t="s">
        <v>595</v>
      </c>
      <c r="I105" s="223" t="s">
        <v>596</v>
      </c>
      <c r="J105" s="556"/>
      <c r="K105" s="461"/>
      <c r="N105" s="455"/>
    </row>
    <row r="106" spans="1:14" ht="54">
      <c r="A106" s="425"/>
      <c r="B106" s="442">
        <v>95</v>
      </c>
      <c r="C106" s="233">
        <v>921</v>
      </c>
      <c r="D106" s="232">
        <v>92105</v>
      </c>
      <c r="E106" s="233">
        <v>282</v>
      </c>
      <c r="F106" s="465">
        <v>1000</v>
      </c>
      <c r="G106" s="505" t="s">
        <v>597</v>
      </c>
      <c r="H106" s="505" t="s">
        <v>472</v>
      </c>
      <c r="I106" s="233" t="s">
        <v>598</v>
      </c>
      <c r="J106" s="425"/>
      <c r="K106" s="461"/>
      <c r="N106" s="455"/>
    </row>
    <row r="107" spans="1:14" ht="48" customHeight="1">
      <c r="A107" s="425"/>
      <c r="B107" s="442">
        <v>96</v>
      </c>
      <c r="C107" s="233">
        <v>921</v>
      </c>
      <c r="D107" s="232">
        <v>92105</v>
      </c>
      <c r="E107" s="233">
        <v>282</v>
      </c>
      <c r="F107" s="465">
        <v>500</v>
      </c>
      <c r="G107" s="505" t="s">
        <v>599</v>
      </c>
      <c r="H107" s="505" t="s">
        <v>472</v>
      </c>
      <c r="I107" s="233" t="s">
        <v>600</v>
      </c>
      <c r="J107" s="425"/>
      <c r="K107" s="461"/>
      <c r="N107" s="455"/>
    </row>
    <row r="108" spans="1:14" ht="48" customHeight="1">
      <c r="A108" s="425"/>
      <c r="B108" s="442">
        <v>97</v>
      </c>
      <c r="C108" s="514">
        <v>921</v>
      </c>
      <c r="D108" s="486">
        <v>92105</v>
      </c>
      <c r="E108" s="514">
        <v>282</v>
      </c>
      <c r="F108" s="515">
        <v>5500</v>
      </c>
      <c r="G108" s="516" t="s">
        <v>601</v>
      </c>
      <c r="H108" s="516" t="s">
        <v>472</v>
      </c>
      <c r="I108" s="514" t="s">
        <v>602</v>
      </c>
      <c r="J108" s="425"/>
      <c r="K108" s="461"/>
      <c r="N108" s="455"/>
    </row>
    <row r="109" spans="1:14" ht="48" customHeight="1">
      <c r="A109" s="425"/>
      <c r="B109" s="442">
        <v>98</v>
      </c>
      <c r="C109" s="514">
        <v>921</v>
      </c>
      <c r="D109" s="486">
        <v>92105</v>
      </c>
      <c r="E109" s="514">
        <v>282</v>
      </c>
      <c r="F109" s="515">
        <v>1000</v>
      </c>
      <c r="G109" s="516" t="s">
        <v>603</v>
      </c>
      <c r="H109" s="516" t="s">
        <v>604</v>
      </c>
      <c r="I109" s="233" t="s">
        <v>605</v>
      </c>
      <c r="J109" s="425"/>
      <c r="K109" s="461"/>
      <c r="N109" s="455"/>
    </row>
    <row r="110" spans="1:14" ht="83.25" customHeight="1">
      <c r="A110" s="425"/>
      <c r="B110" s="442">
        <v>99</v>
      </c>
      <c r="C110" s="514">
        <v>921</v>
      </c>
      <c r="D110" s="486">
        <v>92105</v>
      </c>
      <c r="E110" s="514">
        <v>282</v>
      </c>
      <c r="F110" s="515">
        <v>1500</v>
      </c>
      <c r="G110" s="516" t="s">
        <v>606</v>
      </c>
      <c r="H110" s="516" t="s">
        <v>607</v>
      </c>
      <c r="I110" s="233" t="s">
        <v>608</v>
      </c>
      <c r="J110" s="425"/>
      <c r="K110" s="461"/>
      <c r="N110" s="455"/>
    </row>
    <row r="111" spans="1:14" ht="60.75" customHeight="1">
      <c r="A111" s="425"/>
      <c r="B111" s="442">
        <v>100</v>
      </c>
      <c r="C111" s="514">
        <v>921</v>
      </c>
      <c r="D111" s="486">
        <v>92105</v>
      </c>
      <c r="E111" s="514">
        <v>282</v>
      </c>
      <c r="F111" s="515">
        <v>500</v>
      </c>
      <c r="G111" s="516" t="s">
        <v>609</v>
      </c>
      <c r="H111" s="516" t="s">
        <v>607</v>
      </c>
      <c r="I111" s="233" t="s">
        <v>598</v>
      </c>
      <c r="J111" s="425"/>
      <c r="K111" s="461"/>
      <c r="N111" s="455"/>
    </row>
    <row r="112" spans="1:14" ht="45" customHeight="1">
      <c r="A112" s="425"/>
      <c r="B112" s="442">
        <v>101</v>
      </c>
      <c r="C112" s="514">
        <v>921</v>
      </c>
      <c r="D112" s="486">
        <v>92105</v>
      </c>
      <c r="E112" s="514">
        <v>282</v>
      </c>
      <c r="F112" s="515">
        <v>1500</v>
      </c>
      <c r="G112" s="516" t="s">
        <v>610</v>
      </c>
      <c r="H112" s="516" t="s">
        <v>531</v>
      </c>
      <c r="I112" s="233" t="s">
        <v>611</v>
      </c>
      <c r="J112" s="425"/>
      <c r="K112" s="461"/>
      <c r="N112" s="455"/>
    </row>
    <row r="113" spans="1:14" ht="48" customHeight="1">
      <c r="A113" s="425"/>
      <c r="B113" s="442">
        <v>102</v>
      </c>
      <c r="C113" s="514">
        <v>921</v>
      </c>
      <c r="D113" s="486">
        <v>92105</v>
      </c>
      <c r="E113" s="514">
        <v>282</v>
      </c>
      <c r="F113" s="515">
        <v>1500</v>
      </c>
      <c r="G113" s="516" t="s">
        <v>612</v>
      </c>
      <c r="H113" s="516" t="s">
        <v>531</v>
      </c>
      <c r="I113" s="233" t="s">
        <v>580</v>
      </c>
      <c r="J113" s="425"/>
      <c r="K113" s="461"/>
      <c r="N113" s="455"/>
    </row>
    <row r="114" spans="1:14" ht="114.75" customHeight="1">
      <c r="A114" s="425"/>
      <c r="B114" s="442">
        <v>103</v>
      </c>
      <c r="C114" s="514">
        <v>921</v>
      </c>
      <c r="D114" s="486">
        <v>92105</v>
      </c>
      <c r="E114" s="514">
        <v>282</v>
      </c>
      <c r="F114" s="515">
        <v>2000</v>
      </c>
      <c r="G114" s="516" t="s">
        <v>613</v>
      </c>
      <c r="H114" s="516" t="s">
        <v>614</v>
      </c>
      <c r="I114" s="233" t="s">
        <v>615</v>
      </c>
      <c r="J114" s="425"/>
      <c r="K114" s="461"/>
      <c r="N114" s="455"/>
    </row>
    <row r="115" spans="1:14" ht="45.75" customHeight="1">
      <c r="A115" s="425"/>
      <c r="B115" s="442">
        <v>104</v>
      </c>
      <c r="C115" s="514">
        <v>921</v>
      </c>
      <c r="D115" s="486">
        <v>92105</v>
      </c>
      <c r="E115" s="514">
        <v>282</v>
      </c>
      <c r="F115" s="515">
        <v>5000</v>
      </c>
      <c r="G115" s="516" t="s">
        <v>616</v>
      </c>
      <c r="H115" s="517" t="s">
        <v>617</v>
      </c>
      <c r="I115" s="233" t="s">
        <v>618</v>
      </c>
      <c r="J115" s="425"/>
      <c r="K115" s="461"/>
      <c r="N115" s="455"/>
    </row>
    <row r="116" spans="1:14" ht="114" customHeight="1">
      <c r="A116" s="425"/>
      <c r="B116" s="442">
        <v>105</v>
      </c>
      <c r="C116" s="514">
        <v>921</v>
      </c>
      <c r="D116" s="486">
        <v>92105</v>
      </c>
      <c r="E116" s="514">
        <v>282</v>
      </c>
      <c r="F116" s="515">
        <v>800</v>
      </c>
      <c r="G116" s="516" t="s">
        <v>619</v>
      </c>
      <c r="H116" s="517" t="s">
        <v>620</v>
      </c>
      <c r="I116" s="233" t="s">
        <v>621</v>
      </c>
      <c r="J116" s="425"/>
      <c r="K116" s="461"/>
      <c r="N116" s="455"/>
    </row>
    <row r="117" spans="1:14" ht="48.75" customHeight="1">
      <c r="A117" s="425"/>
      <c r="B117" s="442">
        <v>106</v>
      </c>
      <c r="C117" s="514">
        <v>921</v>
      </c>
      <c r="D117" s="486">
        <v>92105</v>
      </c>
      <c r="E117" s="514">
        <v>282</v>
      </c>
      <c r="F117" s="515">
        <v>1000</v>
      </c>
      <c r="G117" s="516" t="s">
        <v>622</v>
      </c>
      <c r="H117" s="517" t="s">
        <v>623</v>
      </c>
      <c r="I117" s="233" t="s">
        <v>476</v>
      </c>
      <c r="J117" s="425"/>
      <c r="K117" s="461"/>
      <c r="N117" s="455"/>
    </row>
    <row r="118" spans="1:14" ht="47.25" customHeight="1">
      <c r="A118" s="425"/>
      <c r="B118" s="442">
        <v>107</v>
      </c>
      <c r="C118" s="233">
        <v>921</v>
      </c>
      <c r="D118" s="462">
        <v>92105</v>
      </c>
      <c r="E118" s="224">
        <v>282</v>
      </c>
      <c r="F118" s="465">
        <v>35000</v>
      </c>
      <c r="G118" s="505" t="s">
        <v>624</v>
      </c>
      <c r="H118" s="505" t="s">
        <v>625</v>
      </c>
      <c r="I118" s="223" t="s">
        <v>626</v>
      </c>
      <c r="J118" s="425"/>
      <c r="K118" s="461"/>
      <c r="N118" s="455"/>
    </row>
    <row r="119" spans="1:14" ht="47.25" customHeight="1">
      <c r="A119" s="425"/>
      <c r="B119" s="442">
        <v>108</v>
      </c>
      <c r="C119" s="233">
        <v>921</v>
      </c>
      <c r="D119" s="462">
        <v>92105</v>
      </c>
      <c r="E119" s="224">
        <v>282</v>
      </c>
      <c r="F119" s="465">
        <v>700</v>
      </c>
      <c r="G119" s="505" t="s">
        <v>627</v>
      </c>
      <c r="H119" s="505" t="s">
        <v>628</v>
      </c>
      <c r="I119" s="223" t="s">
        <v>439</v>
      </c>
      <c r="J119" s="425"/>
      <c r="K119" s="461"/>
      <c r="N119" s="455"/>
    </row>
    <row r="120" spans="1:14" ht="35.25" customHeight="1">
      <c r="A120" s="425"/>
      <c r="B120" s="442">
        <v>109</v>
      </c>
      <c r="C120" s="246">
        <v>921</v>
      </c>
      <c r="D120" s="634" t="s">
        <v>271</v>
      </c>
      <c r="E120" s="635"/>
      <c r="F120" s="512">
        <f>SUM(F82:F119)</f>
        <v>144000</v>
      </c>
      <c r="G120" s="518"/>
      <c r="H120" s="518"/>
      <c r="I120" s="519"/>
      <c r="J120" s="425"/>
      <c r="K120" s="461"/>
      <c r="N120" s="455"/>
    </row>
    <row r="121" spans="1:14" s="3" customFormat="1" ht="45" customHeight="1">
      <c r="A121" s="235"/>
      <c r="B121" s="442">
        <v>110</v>
      </c>
      <c r="C121" s="241">
        <v>926</v>
      </c>
      <c r="D121" s="242">
        <v>92605</v>
      </c>
      <c r="E121" s="241">
        <v>2820</v>
      </c>
      <c r="F121" s="520">
        <v>178000</v>
      </c>
      <c r="G121" s="244" t="s">
        <v>629</v>
      </c>
      <c r="H121" s="244" t="s">
        <v>630</v>
      </c>
      <c r="I121" s="521" t="s">
        <v>631</v>
      </c>
      <c r="J121" s="557"/>
      <c r="K121" s="461"/>
      <c r="L121" s="409"/>
      <c r="M121" s="409"/>
      <c r="N121" s="455"/>
    </row>
    <row r="122" spans="1:14" ht="78" customHeight="1">
      <c r="A122" s="425"/>
      <c r="B122" s="442">
        <v>111</v>
      </c>
      <c r="C122" s="241">
        <v>926</v>
      </c>
      <c r="D122" s="242">
        <v>92605</v>
      </c>
      <c r="E122" s="241">
        <v>2820</v>
      </c>
      <c r="F122" s="453">
        <v>500</v>
      </c>
      <c r="G122" s="454" t="s">
        <v>632</v>
      </c>
      <c r="H122" s="244" t="s">
        <v>637</v>
      </c>
      <c r="I122" s="522" t="s">
        <v>638</v>
      </c>
      <c r="J122" s="214"/>
      <c r="K122" s="461"/>
      <c r="N122" s="455"/>
    </row>
    <row r="123" spans="1:14" ht="62.25" customHeight="1">
      <c r="A123" s="425"/>
      <c r="B123" s="442">
        <v>112</v>
      </c>
      <c r="C123" s="241">
        <v>926</v>
      </c>
      <c r="D123" s="242">
        <v>92605</v>
      </c>
      <c r="E123" s="241">
        <v>2820</v>
      </c>
      <c r="F123" s="453">
        <v>800</v>
      </c>
      <c r="G123" s="454" t="s">
        <v>639</v>
      </c>
      <c r="H123" s="244" t="s">
        <v>640</v>
      </c>
      <c r="I123" s="522" t="s">
        <v>641</v>
      </c>
      <c r="J123" s="214"/>
      <c r="K123" s="461"/>
      <c r="N123" s="455"/>
    </row>
    <row r="124" spans="1:14" ht="48" customHeight="1">
      <c r="A124" s="425"/>
      <c r="B124" s="442">
        <v>113</v>
      </c>
      <c r="C124" s="241">
        <v>926</v>
      </c>
      <c r="D124" s="242">
        <v>92605</v>
      </c>
      <c r="E124" s="241">
        <v>2820</v>
      </c>
      <c r="F124" s="453">
        <v>800</v>
      </c>
      <c r="G124" s="454" t="s">
        <v>642</v>
      </c>
      <c r="H124" s="244" t="s">
        <v>640</v>
      </c>
      <c r="I124" s="523" t="s">
        <v>643</v>
      </c>
      <c r="J124" s="214"/>
      <c r="K124" s="461"/>
      <c r="N124" s="455"/>
    </row>
    <row r="125" spans="1:14" ht="66" customHeight="1">
      <c r="A125" s="425"/>
      <c r="B125" s="442">
        <v>114</v>
      </c>
      <c r="C125" s="241">
        <v>926</v>
      </c>
      <c r="D125" s="242">
        <v>92605</v>
      </c>
      <c r="E125" s="241">
        <v>2820</v>
      </c>
      <c r="F125" s="453">
        <v>1500</v>
      </c>
      <c r="G125" s="454" t="s">
        <v>644</v>
      </c>
      <c r="H125" s="244" t="s">
        <v>640</v>
      </c>
      <c r="I125" s="523" t="s">
        <v>638</v>
      </c>
      <c r="J125" s="214"/>
      <c r="K125" s="461"/>
      <c r="N125" s="455"/>
    </row>
    <row r="126" spans="1:14" ht="57.75" customHeight="1">
      <c r="A126" s="425"/>
      <c r="B126" s="442">
        <v>115</v>
      </c>
      <c r="C126" s="241">
        <v>926</v>
      </c>
      <c r="D126" s="242">
        <v>92605</v>
      </c>
      <c r="E126" s="241">
        <v>2820</v>
      </c>
      <c r="F126" s="453">
        <v>800</v>
      </c>
      <c r="G126" s="454" t="s">
        <v>645</v>
      </c>
      <c r="H126" s="244" t="s">
        <v>640</v>
      </c>
      <c r="I126" s="523" t="s">
        <v>646</v>
      </c>
      <c r="J126" s="214"/>
      <c r="K126" s="461"/>
      <c r="N126" s="455"/>
    </row>
    <row r="127" spans="1:14" ht="66.75" customHeight="1">
      <c r="A127" s="425"/>
      <c r="B127" s="442">
        <v>116</v>
      </c>
      <c r="C127" s="241">
        <v>926</v>
      </c>
      <c r="D127" s="242">
        <v>92605</v>
      </c>
      <c r="E127" s="241">
        <v>2820</v>
      </c>
      <c r="F127" s="453">
        <v>1000</v>
      </c>
      <c r="G127" s="454" t="s">
        <v>647</v>
      </c>
      <c r="H127" s="244" t="s">
        <v>640</v>
      </c>
      <c r="I127" s="523" t="s">
        <v>648</v>
      </c>
      <c r="J127" s="214"/>
      <c r="K127" s="461"/>
      <c r="N127" s="455"/>
    </row>
    <row r="128" spans="1:14" ht="54.75" customHeight="1">
      <c r="A128" s="425"/>
      <c r="B128" s="442">
        <v>117</v>
      </c>
      <c r="C128" s="241">
        <v>926</v>
      </c>
      <c r="D128" s="242">
        <v>92605</v>
      </c>
      <c r="E128" s="241">
        <v>2820</v>
      </c>
      <c r="F128" s="453">
        <v>600</v>
      </c>
      <c r="G128" s="454" t="s">
        <v>649</v>
      </c>
      <c r="H128" s="244" t="s">
        <v>650</v>
      </c>
      <c r="I128" s="523" t="s">
        <v>638</v>
      </c>
      <c r="J128" s="214"/>
      <c r="K128" s="461"/>
      <c r="N128" s="455"/>
    </row>
    <row r="129" spans="1:14" ht="69.75" customHeight="1">
      <c r="A129" s="425"/>
      <c r="B129" s="442">
        <v>118</v>
      </c>
      <c r="C129" s="241">
        <v>926</v>
      </c>
      <c r="D129" s="242">
        <v>92605</v>
      </c>
      <c r="E129" s="241">
        <v>2820</v>
      </c>
      <c r="F129" s="453">
        <v>600</v>
      </c>
      <c r="G129" s="454" t="s">
        <v>651</v>
      </c>
      <c r="H129" s="244" t="s">
        <v>650</v>
      </c>
      <c r="I129" s="523" t="s">
        <v>652</v>
      </c>
      <c r="J129" s="214"/>
      <c r="K129" s="461"/>
      <c r="N129" s="455"/>
    </row>
    <row r="130" spans="1:14" ht="54.75" customHeight="1">
      <c r="A130" s="425"/>
      <c r="B130" s="442">
        <v>119</v>
      </c>
      <c r="C130" s="241">
        <v>926</v>
      </c>
      <c r="D130" s="242">
        <v>92605</v>
      </c>
      <c r="E130" s="241">
        <v>2820</v>
      </c>
      <c r="F130" s="453">
        <v>1000</v>
      </c>
      <c r="G130" s="454" t="s">
        <v>653</v>
      </c>
      <c r="H130" s="244" t="s">
        <v>654</v>
      </c>
      <c r="I130" s="523" t="s">
        <v>655</v>
      </c>
      <c r="J130" s="214"/>
      <c r="K130" s="461"/>
      <c r="N130" s="455"/>
    </row>
    <row r="131" spans="1:14" ht="63" customHeight="1">
      <c r="A131" s="425"/>
      <c r="B131" s="442">
        <v>120</v>
      </c>
      <c r="C131" s="241">
        <v>926</v>
      </c>
      <c r="D131" s="242">
        <v>92605</v>
      </c>
      <c r="E131" s="241">
        <v>2820</v>
      </c>
      <c r="F131" s="453">
        <v>800</v>
      </c>
      <c r="G131" s="454" t="s">
        <v>656</v>
      </c>
      <c r="H131" s="244" t="s">
        <v>654</v>
      </c>
      <c r="I131" s="523" t="s">
        <v>657</v>
      </c>
      <c r="J131" s="214"/>
      <c r="K131" s="461"/>
      <c r="N131" s="455"/>
    </row>
    <row r="132" spans="1:14" ht="69" customHeight="1">
      <c r="A132" s="425"/>
      <c r="B132" s="442">
        <v>121</v>
      </c>
      <c r="C132" s="241">
        <v>926</v>
      </c>
      <c r="D132" s="242">
        <v>92605</v>
      </c>
      <c r="E132" s="241">
        <v>2820</v>
      </c>
      <c r="F132" s="453">
        <v>6000</v>
      </c>
      <c r="G132" s="454" t="s">
        <v>658</v>
      </c>
      <c r="H132" s="244" t="s">
        <v>659</v>
      </c>
      <c r="I132" s="523" t="s">
        <v>660</v>
      </c>
      <c r="J132" s="214"/>
      <c r="K132" s="461"/>
      <c r="N132" s="455"/>
    </row>
    <row r="133" spans="1:14" ht="84.75" customHeight="1">
      <c r="A133" s="425"/>
      <c r="B133" s="442">
        <v>122</v>
      </c>
      <c r="C133" s="241">
        <v>926</v>
      </c>
      <c r="D133" s="242">
        <v>92605</v>
      </c>
      <c r="E133" s="241">
        <v>2820</v>
      </c>
      <c r="F133" s="453">
        <v>800</v>
      </c>
      <c r="G133" s="454" t="s">
        <v>661</v>
      </c>
      <c r="H133" s="244" t="s">
        <v>659</v>
      </c>
      <c r="I133" s="523" t="s">
        <v>638</v>
      </c>
      <c r="J133" s="214"/>
      <c r="K133" s="461"/>
      <c r="N133" s="455"/>
    </row>
    <row r="134" spans="1:14" ht="69.75" customHeight="1">
      <c r="A134" s="425"/>
      <c r="B134" s="442">
        <v>123</v>
      </c>
      <c r="C134" s="241">
        <v>926</v>
      </c>
      <c r="D134" s="242">
        <v>92605</v>
      </c>
      <c r="E134" s="241">
        <v>2820</v>
      </c>
      <c r="F134" s="453">
        <v>500</v>
      </c>
      <c r="G134" s="454" t="s">
        <v>662</v>
      </c>
      <c r="H134" s="244" t="s">
        <v>663</v>
      </c>
      <c r="I134" s="523" t="s">
        <v>643</v>
      </c>
      <c r="J134" s="214"/>
      <c r="K134" s="461"/>
      <c r="N134" s="455"/>
    </row>
    <row r="135" spans="1:14" ht="78.75" customHeight="1">
      <c r="A135" s="425"/>
      <c r="B135" s="442">
        <v>124</v>
      </c>
      <c r="C135" s="241">
        <v>926</v>
      </c>
      <c r="D135" s="242">
        <v>92605</v>
      </c>
      <c r="E135" s="241">
        <v>2820</v>
      </c>
      <c r="F135" s="453">
        <v>500</v>
      </c>
      <c r="G135" s="454" t="s">
        <v>664</v>
      </c>
      <c r="H135" s="244" t="s">
        <v>663</v>
      </c>
      <c r="I135" s="523" t="s">
        <v>665</v>
      </c>
      <c r="J135" s="225"/>
      <c r="K135" s="461"/>
      <c r="N135" s="455"/>
    </row>
    <row r="136" spans="1:14" ht="78.75" customHeight="1">
      <c r="A136" s="425"/>
      <c r="B136" s="442">
        <v>125</v>
      </c>
      <c r="C136" s="241">
        <v>926</v>
      </c>
      <c r="D136" s="242">
        <v>92605</v>
      </c>
      <c r="E136" s="241">
        <v>2820</v>
      </c>
      <c r="F136" s="453">
        <v>7000</v>
      </c>
      <c r="G136" s="454" t="s">
        <v>666</v>
      </c>
      <c r="H136" s="244" t="s">
        <v>663</v>
      </c>
      <c r="I136" s="523" t="s">
        <v>652</v>
      </c>
      <c r="J136" s="214"/>
      <c r="K136" s="461"/>
      <c r="N136" s="455"/>
    </row>
    <row r="137" spans="1:14" ht="59.25" customHeight="1">
      <c r="A137" s="425"/>
      <c r="B137" s="442">
        <v>126</v>
      </c>
      <c r="C137" s="241">
        <v>926</v>
      </c>
      <c r="D137" s="242">
        <v>92605</v>
      </c>
      <c r="E137" s="241">
        <v>2820</v>
      </c>
      <c r="F137" s="453">
        <v>500</v>
      </c>
      <c r="G137" s="454" t="s">
        <v>667</v>
      </c>
      <c r="H137" s="244" t="s">
        <v>663</v>
      </c>
      <c r="I137" s="523" t="s">
        <v>668</v>
      </c>
      <c r="J137" s="214"/>
      <c r="K137" s="461"/>
      <c r="N137" s="455"/>
    </row>
    <row r="138" spans="1:14" ht="37.5" customHeight="1">
      <c r="A138" s="425"/>
      <c r="B138" s="442">
        <v>127</v>
      </c>
      <c r="C138" s="241">
        <v>926</v>
      </c>
      <c r="D138" s="242">
        <v>92605</v>
      </c>
      <c r="E138" s="241">
        <v>2820</v>
      </c>
      <c r="F138" s="453">
        <v>800</v>
      </c>
      <c r="G138" s="454" t="s">
        <v>669</v>
      </c>
      <c r="H138" s="244" t="s">
        <v>670</v>
      </c>
      <c r="I138" s="523" t="s">
        <v>652</v>
      </c>
      <c r="J138" s="214"/>
      <c r="K138" s="461"/>
      <c r="N138" s="455"/>
    </row>
    <row r="139" spans="1:14" ht="36">
      <c r="A139" s="425"/>
      <c r="B139" s="442">
        <v>128</v>
      </c>
      <c r="C139" s="241">
        <v>926</v>
      </c>
      <c r="D139" s="242">
        <v>92605</v>
      </c>
      <c r="E139" s="241">
        <v>2820</v>
      </c>
      <c r="F139" s="453">
        <v>800</v>
      </c>
      <c r="G139" s="454" t="s">
        <v>671</v>
      </c>
      <c r="H139" s="244" t="s">
        <v>672</v>
      </c>
      <c r="I139" s="523" t="s">
        <v>673</v>
      </c>
      <c r="J139" s="214"/>
      <c r="K139" s="461"/>
      <c r="N139" s="455"/>
    </row>
    <row r="140" spans="1:14" ht="54">
      <c r="A140" s="425"/>
      <c r="B140" s="442">
        <v>129</v>
      </c>
      <c r="C140" s="241">
        <v>926</v>
      </c>
      <c r="D140" s="242">
        <v>92605</v>
      </c>
      <c r="E140" s="241">
        <v>2820</v>
      </c>
      <c r="F140" s="453">
        <v>500</v>
      </c>
      <c r="G140" s="454" t="s">
        <v>674</v>
      </c>
      <c r="H140" s="244" t="s">
        <v>672</v>
      </c>
      <c r="I140" s="523" t="s">
        <v>675</v>
      </c>
      <c r="J140" s="214"/>
      <c r="K140" s="461"/>
      <c r="N140" s="455"/>
    </row>
    <row r="141" spans="1:14" ht="72">
      <c r="A141" s="425"/>
      <c r="B141" s="442">
        <v>130</v>
      </c>
      <c r="C141" s="241">
        <v>926</v>
      </c>
      <c r="D141" s="242">
        <v>92605</v>
      </c>
      <c r="E141" s="241">
        <v>2820</v>
      </c>
      <c r="F141" s="453">
        <v>500</v>
      </c>
      <c r="G141" s="454" t="s">
        <v>676</v>
      </c>
      <c r="H141" s="244" t="s">
        <v>672</v>
      </c>
      <c r="I141" s="524" t="s">
        <v>439</v>
      </c>
      <c r="J141" s="214"/>
      <c r="K141" s="461"/>
      <c r="N141" s="455"/>
    </row>
    <row r="142" spans="1:14" ht="36">
      <c r="A142" s="425"/>
      <c r="B142" s="442">
        <v>131</v>
      </c>
      <c r="C142" s="241">
        <v>926</v>
      </c>
      <c r="D142" s="242">
        <v>92605</v>
      </c>
      <c r="E142" s="241">
        <v>2820</v>
      </c>
      <c r="F142" s="453">
        <v>1000</v>
      </c>
      <c r="G142" s="454" t="s">
        <v>677</v>
      </c>
      <c r="H142" s="244" t="s">
        <v>672</v>
      </c>
      <c r="I142" s="524" t="s">
        <v>626</v>
      </c>
      <c r="J142" s="214"/>
      <c r="K142" s="461"/>
      <c r="N142" s="455"/>
    </row>
    <row r="143" spans="1:14" ht="36">
      <c r="A143" s="425"/>
      <c r="B143" s="442">
        <v>132</v>
      </c>
      <c r="C143" s="241">
        <v>926</v>
      </c>
      <c r="D143" s="242">
        <v>92605</v>
      </c>
      <c r="E143" s="241">
        <v>2820</v>
      </c>
      <c r="F143" s="453">
        <v>600</v>
      </c>
      <c r="G143" s="454" t="s">
        <v>678</v>
      </c>
      <c r="H143" s="244" t="s">
        <v>672</v>
      </c>
      <c r="I143" s="523" t="s">
        <v>675</v>
      </c>
      <c r="J143" s="214"/>
      <c r="K143" s="461"/>
      <c r="N143" s="455"/>
    </row>
    <row r="144" spans="1:14" ht="54">
      <c r="A144" s="425"/>
      <c r="B144" s="442">
        <v>133</v>
      </c>
      <c r="C144" s="241">
        <v>926</v>
      </c>
      <c r="D144" s="242">
        <v>92605</v>
      </c>
      <c r="E144" s="241">
        <v>2820</v>
      </c>
      <c r="F144" s="453">
        <v>8000</v>
      </c>
      <c r="G144" s="454" t="s">
        <v>679</v>
      </c>
      <c r="H144" s="244" t="s">
        <v>680</v>
      </c>
      <c r="I144" s="523" t="s">
        <v>681</v>
      </c>
      <c r="J144" s="214"/>
      <c r="K144" s="461"/>
      <c r="N144" s="455"/>
    </row>
    <row r="145" spans="1:14" ht="54">
      <c r="A145" s="425"/>
      <c r="B145" s="442">
        <v>134</v>
      </c>
      <c r="C145" s="241">
        <v>926</v>
      </c>
      <c r="D145" s="242">
        <v>92605</v>
      </c>
      <c r="E145" s="241">
        <v>2820</v>
      </c>
      <c r="F145" s="453">
        <v>600</v>
      </c>
      <c r="G145" s="454" t="s">
        <v>682</v>
      </c>
      <c r="H145" s="244" t="s">
        <v>680</v>
      </c>
      <c r="I145" s="523" t="s">
        <v>683</v>
      </c>
      <c r="J145" s="214"/>
      <c r="K145" s="461"/>
      <c r="N145" s="455"/>
    </row>
    <row r="146" spans="1:14" ht="54">
      <c r="A146" s="425"/>
      <c r="B146" s="442">
        <v>135</v>
      </c>
      <c r="C146" s="241">
        <v>926</v>
      </c>
      <c r="D146" s="242">
        <v>92605</v>
      </c>
      <c r="E146" s="241">
        <v>2820</v>
      </c>
      <c r="F146" s="453">
        <v>1000</v>
      </c>
      <c r="G146" s="454" t="s">
        <v>684</v>
      </c>
      <c r="H146" s="244" t="s">
        <v>680</v>
      </c>
      <c r="I146" s="523" t="s">
        <v>685</v>
      </c>
      <c r="J146" s="214"/>
      <c r="K146" s="461"/>
      <c r="N146" s="455"/>
    </row>
    <row r="147" spans="1:14" ht="36">
      <c r="A147" s="425"/>
      <c r="B147" s="442">
        <v>136</v>
      </c>
      <c r="C147" s="241">
        <v>926</v>
      </c>
      <c r="D147" s="242">
        <v>92605</v>
      </c>
      <c r="E147" s="241">
        <v>2820</v>
      </c>
      <c r="F147" s="453">
        <v>800</v>
      </c>
      <c r="G147" s="454" t="s">
        <v>686</v>
      </c>
      <c r="H147" s="244" t="s">
        <v>687</v>
      </c>
      <c r="I147" s="523" t="s">
        <v>673</v>
      </c>
      <c r="J147" s="214"/>
      <c r="K147" s="461"/>
      <c r="N147" s="455"/>
    </row>
    <row r="148" spans="1:14" ht="36">
      <c r="A148" s="425"/>
      <c r="B148" s="442">
        <v>137</v>
      </c>
      <c r="C148" s="241">
        <v>926</v>
      </c>
      <c r="D148" s="242">
        <v>92605</v>
      </c>
      <c r="E148" s="241">
        <v>2820</v>
      </c>
      <c r="F148" s="453">
        <v>700</v>
      </c>
      <c r="G148" s="454" t="s">
        <v>688</v>
      </c>
      <c r="H148" s="244" t="s">
        <v>687</v>
      </c>
      <c r="I148" s="523" t="s">
        <v>643</v>
      </c>
      <c r="J148" s="214"/>
      <c r="K148" s="461"/>
      <c r="N148" s="455"/>
    </row>
    <row r="149" spans="1:14" ht="60.75" customHeight="1">
      <c r="A149" s="425"/>
      <c r="B149" s="442">
        <v>138</v>
      </c>
      <c r="C149" s="241">
        <v>926</v>
      </c>
      <c r="D149" s="242">
        <v>92605</v>
      </c>
      <c r="E149" s="241">
        <v>2820</v>
      </c>
      <c r="F149" s="453">
        <v>2000</v>
      </c>
      <c r="G149" s="454" t="s">
        <v>689</v>
      </c>
      <c r="H149" s="244" t="s">
        <v>690</v>
      </c>
      <c r="I149" s="523" t="s">
        <v>681</v>
      </c>
      <c r="J149" s="214"/>
      <c r="K149" s="461"/>
      <c r="N149" s="455"/>
    </row>
    <row r="150" spans="1:14" ht="48.75" customHeight="1">
      <c r="A150" s="425"/>
      <c r="B150" s="442">
        <v>139</v>
      </c>
      <c r="C150" s="241">
        <v>926</v>
      </c>
      <c r="D150" s="242">
        <v>92605</v>
      </c>
      <c r="E150" s="241">
        <v>2820</v>
      </c>
      <c r="F150" s="453">
        <v>1000</v>
      </c>
      <c r="G150" s="454" t="s">
        <v>691</v>
      </c>
      <c r="H150" s="244" t="s">
        <v>690</v>
      </c>
      <c r="I150" s="524" t="s">
        <v>643</v>
      </c>
      <c r="J150" s="214"/>
      <c r="K150" s="461"/>
      <c r="N150" s="455"/>
    </row>
    <row r="151" spans="1:14" ht="42.75" customHeight="1">
      <c r="A151" s="425"/>
      <c r="B151" s="442">
        <v>140</v>
      </c>
      <c r="C151" s="241">
        <v>926</v>
      </c>
      <c r="D151" s="242">
        <v>92605</v>
      </c>
      <c r="E151" s="241">
        <v>2820</v>
      </c>
      <c r="F151" s="453">
        <v>1000</v>
      </c>
      <c r="G151" s="454" t="s">
        <v>692</v>
      </c>
      <c r="H151" s="244" t="s">
        <v>690</v>
      </c>
      <c r="I151" s="524" t="s">
        <v>693</v>
      </c>
      <c r="J151" s="214"/>
      <c r="K151" s="461"/>
      <c r="N151" s="455"/>
    </row>
    <row r="152" spans="1:14" ht="42" customHeight="1">
      <c r="A152" s="425"/>
      <c r="B152" s="442">
        <v>141</v>
      </c>
      <c r="C152" s="241">
        <v>926</v>
      </c>
      <c r="D152" s="242">
        <v>92605</v>
      </c>
      <c r="E152" s="241">
        <v>2820</v>
      </c>
      <c r="F152" s="453">
        <v>1000</v>
      </c>
      <c r="G152" s="454" t="s">
        <v>694</v>
      </c>
      <c r="H152" s="244" t="s">
        <v>690</v>
      </c>
      <c r="I152" s="524" t="s">
        <v>447</v>
      </c>
      <c r="J152" s="214"/>
      <c r="K152" s="461"/>
      <c r="N152" s="455"/>
    </row>
    <row r="153" spans="1:14" ht="42.75" customHeight="1">
      <c r="A153" s="425"/>
      <c r="B153" s="442">
        <v>142</v>
      </c>
      <c r="C153" s="241">
        <v>926</v>
      </c>
      <c r="D153" s="242">
        <v>92605</v>
      </c>
      <c r="E153" s="241">
        <v>2820</v>
      </c>
      <c r="F153" s="453">
        <v>800</v>
      </c>
      <c r="G153" s="454" t="s">
        <v>695</v>
      </c>
      <c r="H153" s="244" t="s">
        <v>690</v>
      </c>
      <c r="I153" s="523" t="s">
        <v>685</v>
      </c>
      <c r="J153" s="214"/>
      <c r="K153" s="461"/>
      <c r="N153" s="455"/>
    </row>
    <row r="154" spans="1:14" ht="36">
      <c r="A154" s="425"/>
      <c r="B154" s="442">
        <v>143</v>
      </c>
      <c r="C154" s="241">
        <v>926</v>
      </c>
      <c r="D154" s="242">
        <v>92605</v>
      </c>
      <c r="E154" s="241">
        <v>2820</v>
      </c>
      <c r="F154" s="453">
        <v>1000</v>
      </c>
      <c r="G154" s="454" t="s">
        <v>696</v>
      </c>
      <c r="H154" s="244" t="s">
        <v>697</v>
      </c>
      <c r="I154" s="523" t="s">
        <v>685</v>
      </c>
      <c r="J154" s="214"/>
      <c r="K154" s="461"/>
      <c r="N154" s="455"/>
    </row>
    <row r="155" spans="1:14" ht="42" customHeight="1">
      <c r="A155" s="425"/>
      <c r="B155" s="442">
        <v>144</v>
      </c>
      <c r="C155" s="241">
        <v>926</v>
      </c>
      <c r="D155" s="242">
        <v>92605</v>
      </c>
      <c r="E155" s="241">
        <v>2820</v>
      </c>
      <c r="F155" s="453">
        <v>500</v>
      </c>
      <c r="G155" s="454" t="s">
        <v>698</v>
      </c>
      <c r="H155" s="244" t="s">
        <v>630</v>
      </c>
      <c r="I155" s="523" t="s">
        <v>681</v>
      </c>
      <c r="J155" s="214"/>
      <c r="K155" s="461"/>
      <c r="N155" s="455"/>
    </row>
    <row r="156" spans="1:14" ht="39.75" customHeight="1">
      <c r="A156" s="425"/>
      <c r="B156" s="442">
        <v>145</v>
      </c>
      <c r="C156" s="241">
        <v>926</v>
      </c>
      <c r="D156" s="242">
        <v>92605</v>
      </c>
      <c r="E156" s="241">
        <v>2820</v>
      </c>
      <c r="F156" s="453">
        <v>1000</v>
      </c>
      <c r="G156" s="454" t="s">
        <v>699</v>
      </c>
      <c r="H156" s="244" t="s">
        <v>630</v>
      </c>
      <c r="I156" s="523" t="s">
        <v>638</v>
      </c>
      <c r="J156" s="214"/>
      <c r="K156" s="461"/>
      <c r="N156" s="455"/>
    </row>
    <row r="157" spans="1:14" ht="47.25" customHeight="1">
      <c r="A157" s="425"/>
      <c r="B157" s="442">
        <v>146</v>
      </c>
      <c r="C157" s="241">
        <v>926</v>
      </c>
      <c r="D157" s="242">
        <v>92605</v>
      </c>
      <c r="E157" s="241">
        <v>2820</v>
      </c>
      <c r="F157" s="453">
        <v>500</v>
      </c>
      <c r="G157" s="454" t="s">
        <v>700</v>
      </c>
      <c r="H157" s="244" t="s">
        <v>630</v>
      </c>
      <c r="I157" s="523" t="s">
        <v>685</v>
      </c>
      <c r="J157" s="214"/>
      <c r="K157" s="461"/>
      <c r="N157" s="455"/>
    </row>
    <row r="158" spans="1:14" ht="36">
      <c r="A158" s="425"/>
      <c r="B158" s="442">
        <v>147</v>
      </c>
      <c r="C158" s="241">
        <v>926</v>
      </c>
      <c r="D158" s="242">
        <v>92605</v>
      </c>
      <c r="E158" s="241">
        <v>2820</v>
      </c>
      <c r="F158" s="453">
        <v>8000</v>
      </c>
      <c r="G158" s="454" t="s">
        <v>701</v>
      </c>
      <c r="H158" s="244" t="s">
        <v>702</v>
      </c>
      <c r="I158" s="523" t="s">
        <v>703</v>
      </c>
      <c r="J158" s="214"/>
      <c r="K158" s="461"/>
      <c r="N158" s="455"/>
    </row>
    <row r="159" spans="1:14" ht="54">
      <c r="A159" s="425"/>
      <c r="B159" s="442">
        <v>148</v>
      </c>
      <c r="C159" s="241">
        <v>926</v>
      </c>
      <c r="D159" s="242">
        <v>92605</v>
      </c>
      <c r="E159" s="241">
        <v>2820</v>
      </c>
      <c r="F159" s="453">
        <v>8000</v>
      </c>
      <c r="G159" s="454" t="s">
        <v>704</v>
      </c>
      <c r="H159" s="244" t="s">
        <v>702</v>
      </c>
      <c r="I159" s="523" t="s">
        <v>703</v>
      </c>
      <c r="J159" s="214"/>
      <c r="K159" s="461"/>
      <c r="N159" s="455"/>
    </row>
    <row r="160" spans="1:14" ht="36">
      <c r="A160" s="425"/>
      <c r="B160" s="442">
        <v>149</v>
      </c>
      <c r="C160" s="241">
        <v>926</v>
      </c>
      <c r="D160" s="242">
        <v>92605</v>
      </c>
      <c r="E160" s="241">
        <v>2820</v>
      </c>
      <c r="F160" s="453">
        <v>1000</v>
      </c>
      <c r="G160" s="454" t="s">
        <v>705</v>
      </c>
      <c r="H160" s="244" t="s">
        <v>706</v>
      </c>
      <c r="I160" s="523" t="s">
        <v>638</v>
      </c>
      <c r="J160" s="214"/>
      <c r="K160" s="461"/>
      <c r="N160" s="455"/>
    </row>
    <row r="161" spans="1:14" ht="36">
      <c r="A161" s="425"/>
      <c r="B161" s="442">
        <v>150</v>
      </c>
      <c r="C161" s="241">
        <v>926</v>
      </c>
      <c r="D161" s="242">
        <v>92605</v>
      </c>
      <c r="E161" s="241">
        <v>2820</v>
      </c>
      <c r="F161" s="453">
        <v>5000</v>
      </c>
      <c r="G161" s="454" t="s">
        <v>707</v>
      </c>
      <c r="H161" s="244" t="s">
        <v>708</v>
      </c>
      <c r="I161" s="523" t="s">
        <v>681</v>
      </c>
      <c r="J161" s="214"/>
      <c r="K161" s="461"/>
      <c r="N161" s="455"/>
    </row>
    <row r="162" spans="1:11" ht="47.25" customHeight="1">
      <c r="A162" s="425"/>
      <c r="B162" s="442">
        <v>151</v>
      </c>
      <c r="C162" s="241">
        <v>926</v>
      </c>
      <c r="D162" s="242">
        <v>92605</v>
      </c>
      <c r="E162" s="241">
        <v>2820</v>
      </c>
      <c r="F162" s="453">
        <v>1200</v>
      </c>
      <c r="G162" s="454" t="s">
        <v>709</v>
      </c>
      <c r="H162" s="244" t="s">
        <v>706</v>
      </c>
      <c r="I162" s="523" t="s">
        <v>681</v>
      </c>
      <c r="J162" s="214"/>
      <c r="K162" s="446"/>
    </row>
    <row r="163" spans="1:11" ht="48" customHeight="1">
      <c r="A163" s="425"/>
      <c r="B163" s="442">
        <v>152</v>
      </c>
      <c r="C163" s="241">
        <v>926</v>
      </c>
      <c r="D163" s="242">
        <v>92605</v>
      </c>
      <c r="E163" s="241">
        <v>2820</v>
      </c>
      <c r="F163" s="453">
        <v>1000</v>
      </c>
      <c r="G163" s="454" t="s">
        <v>710</v>
      </c>
      <c r="H163" s="244" t="s">
        <v>711</v>
      </c>
      <c r="I163" s="523" t="s">
        <v>445</v>
      </c>
      <c r="J163" s="214"/>
      <c r="K163" s="446"/>
    </row>
    <row r="164" spans="1:11" ht="33.75" customHeight="1">
      <c r="A164" s="425"/>
      <c r="B164" s="442">
        <v>153</v>
      </c>
      <c r="C164" s="241">
        <v>926</v>
      </c>
      <c r="D164" s="242">
        <v>92605</v>
      </c>
      <c r="E164" s="241">
        <v>2820</v>
      </c>
      <c r="F164" s="453">
        <v>1000</v>
      </c>
      <c r="G164" s="454" t="s">
        <v>712</v>
      </c>
      <c r="H164" s="244" t="s">
        <v>711</v>
      </c>
      <c r="I164" s="523" t="s">
        <v>652</v>
      </c>
      <c r="J164" s="214"/>
      <c r="K164" s="446"/>
    </row>
    <row r="165" spans="2:11" ht="50.25" customHeight="1">
      <c r="B165" s="442">
        <v>154</v>
      </c>
      <c r="C165" s="242">
        <v>926</v>
      </c>
      <c r="D165" s="242">
        <v>92605</v>
      </c>
      <c r="E165" s="241">
        <v>2820</v>
      </c>
      <c r="F165" s="243">
        <v>120000</v>
      </c>
      <c r="G165" s="244" t="s">
        <v>713</v>
      </c>
      <c r="H165" s="245" t="s">
        <v>714</v>
      </c>
      <c r="I165" s="523" t="s">
        <v>681</v>
      </c>
      <c r="J165" s="4"/>
      <c r="K165" s="559"/>
    </row>
    <row r="166" spans="2:11" ht="29.25" customHeight="1">
      <c r="B166" s="442">
        <v>155</v>
      </c>
      <c r="C166" s="246">
        <v>926</v>
      </c>
      <c r="D166" s="634" t="s">
        <v>271</v>
      </c>
      <c r="E166" s="635"/>
      <c r="F166" s="247">
        <f>SUM(F121:F165)</f>
        <v>371000</v>
      </c>
      <c r="G166" s="248"/>
      <c r="H166" s="216"/>
      <c r="I166" s="218"/>
      <c r="J166" s="4"/>
      <c r="K166" s="559"/>
    </row>
    <row r="167" spans="2:11" ht="38.25" customHeight="1">
      <c r="B167" s="442">
        <v>156</v>
      </c>
      <c r="C167" s="249"/>
      <c r="D167" s="249" t="s">
        <v>271</v>
      </c>
      <c r="E167" s="221"/>
      <c r="F167" s="250">
        <f>F16+F32+F38+F49+F68+F74+F81+F120+F166</f>
        <v>1032900</v>
      </c>
      <c r="G167" s="251"/>
      <c r="H167" s="252"/>
      <c r="I167" s="253"/>
      <c r="J167" s="4"/>
      <c r="K167" s="559"/>
    </row>
    <row r="168" spans="2:11" ht="18">
      <c r="B168" s="3"/>
      <c r="C168" s="254"/>
      <c r="D168" s="254"/>
      <c r="E168" s="254"/>
      <c r="F168" s="201"/>
      <c r="G168" s="255"/>
      <c r="H168" s="256"/>
      <c r="I168" s="3"/>
      <c r="J168" s="4"/>
      <c r="K168" s="559"/>
    </row>
    <row r="169" spans="2:11" ht="12.75">
      <c r="B169" s="409"/>
      <c r="C169" s="257"/>
      <c r="D169" s="257"/>
      <c r="E169" s="257"/>
      <c r="F169" s="258"/>
      <c r="G169" s="259"/>
      <c r="H169" s="4"/>
      <c r="I169" s="4"/>
      <c r="J169" s="4"/>
      <c r="K169" s="559"/>
    </row>
    <row r="170" spans="2:11" ht="12.75">
      <c r="B170" s="409"/>
      <c r="C170" s="525"/>
      <c r="D170" s="525"/>
      <c r="E170" s="525"/>
      <c r="F170" s="526"/>
      <c r="G170" s="409"/>
      <c r="H170" s="409"/>
      <c r="I170" s="409"/>
      <c r="K170" s="559"/>
    </row>
    <row r="171" spans="2:11" ht="12.75">
      <c r="B171" s="409"/>
      <c r="C171" s="525"/>
      <c r="D171" s="525"/>
      <c r="E171" s="525"/>
      <c r="F171" s="526"/>
      <c r="G171" s="409"/>
      <c r="H171" s="409"/>
      <c r="I171" s="409"/>
      <c r="K171" s="559"/>
    </row>
    <row r="172" spans="2:11" ht="12.75">
      <c r="B172" s="409"/>
      <c r="C172" s="525"/>
      <c r="D172" s="525"/>
      <c r="E172" s="525"/>
      <c r="F172" s="526"/>
      <c r="G172" s="409"/>
      <c r="H172" s="409"/>
      <c r="I172" s="409"/>
      <c r="K172" s="559"/>
    </row>
    <row r="173" spans="2:11" ht="12.75">
      <c r="B173" s="409"/>
      <c r="C173" s="409"/>
      <c r="D173" s="409"/>
      <c r="E173" s="409"/>
      <c r="F173" s="526"/>
      <c r="G173" s="409"/>
      <c r="H173" s="409"/>
      <c r="I173" s="409"/>
      <c r="K173" s="559"/>
    </row>
    <row r="174" spans="2:11" ht="12.75">
      <c r="B174" s="409"/>
      <c r="C174" s="409"/>
      <c r="D174" s="409"/>
      <c r="E174" s="409"/>
      <c r="F174" s="526"/>
      <c r="G174" s="409"/>
      <c r="H174" s="409"/>
      <c r="I174" s="409"/>
      <c r="K174" s="559"/>
    </row>
    <row r="175" spans="2:11" ht="12.75">
      <c r="B175" s="409"/>
      <c r="C175" s="409"/>
      <c r="D175" s="409"/>
      <c r="E175" s="409"/>
      <c r="F175" s="526"/>
      <c r="G175" s="409"/>
      <c r="H175" s="409"/>
      <c r="I175" s="409"/>
      <c r="K175" s="559"/>
    </row>
    <row r="176" spans="2:11" ht="12.75">
      <c r="B176" s="409"/>
      <c r="C176" s="409"/>
      <c r="D176" s="409"/>
      <c r="E176" s="409"/>
      <c r="F176" s="526"/>
      <c r="G176" s="409"/>
      <c r="H176" s="409"/>
      <c r="I176" s="409"/>
      <c r="K176" s="559"/>
    </row>
    <row r="177" spans="2:11" ht="12.75">
      <c r="B177" s="409"/>
      <c r="C177" s="409"/>
      <c r="D177" s="409"/>
      <c r="E177" s="409"/>
      <c r="F177" s="526"/>
      <c r="G177" s="409"/>
      <c r="H177" s="409"/>
      <c r="I177" s="409"/>
      <c r="K177" s="559"/>
    </row>
    <row r="178" spans="2:11" ht="12.75">
      <c r="B178" s="409"/>
      <c r="C178" s="409"/>
      <c r="D178" s="409"/>
      <c r="E178" s="409"/>
      <c r="F178" s="526"/>
      <c r="G178" s="409"/>
      <c r="H178" s="409"/>
      <c r="I178" s="409"/>
      <c r="K178" s="559"/>
    </row>
    <row r="179" spans="2:11" ht="12.75">
      <c r="B179" s="409"/>
      <c r="C179" s="409"/>
      <c r="D179" s="409"/>
      <c r="E179" s="409"/>
      <c r="F179" s="526"/>
      <c r="G179" s="409"/>
      <c r="H179" s="409"/>
      <c r="I179" s="409"/>
      <c r="K179" s="559"/>
    </row>
    <row r="180" spans="2:11" ht="12.75">
      <c r="B180" s="409"/>
      <c r="C180" s="409"/>
      <c r="D180" s="409"/>
      <c r="E180" s="409"/>
      <c r="F180" s="526"/>
      <c r="G180" s="409"/>
      <c r="H180" s="409"/>
      <c r="I180" s="409"/>
      <c r="K180" s="559"/>
    </row>
    <row r="181" spans="2:11" ht="12.75">
      <c r="B181" s="409"/>
      <c r="C181" s="409"/>
      <c r="D181" s="409"/>
      <c r="E181" s="409"/>
      <c r="F181" s="526"/>
      <c r="G181" s="409"/>
      <c r="H181" s="409"/>
      <c r="I181" s="409"/>
      <c r="K181" s="559"/>
    </row>
    <row r="182" spans="2:11" ht="12.75">
      <c r="B182" s="409"/>
      <c r="C182" s="409"/>
      <c r="D182" s="409"/>
      <c r="E182" s="409"/>
      <c r="F182" s="526"/>
      <c r="G182" s="409"/>
      <c r="H182" s="409"/>
      <c r="I182" s="409"/>
      <c r="K182" s="559"/>
    </row>
    <row r="183" spans="2:11" ht="12.75">
      <c r="B183" s="409"/>
      <c r="C183" s="409"/>
      <c r="D183" s="409"/>
      <c r="E183" s="409"/>
      <c r="F183" s="526"/>
      <c r="G183" s="409"/>
      <c r="H183" s="409"/>
      <c r="I183" s="409"/>
      <c r="K183" s="559"/>
    </row>
    <row r="184" spans="2:11" ht="12.75">
      <c r="B184" s="409"/>
      <c r="C184" s="409"/>
      <c r="D184" s="409"/>
      <c r="E184" s="409"/>
      <c r="F184" s="526"/>
      <c r="G184" s="409"/>
      <c r="H184" s="409"/>
      <c r="I184" s="409"/>
      <c r="K184" s="559"/>
    </row>
    <row r="185" spans="2:11" ht="12.75">
      <c r="B185" s="409"/>
      <c r="C185" s="409"/>
      <c r="D185" s="409"/>
      <c r="E185" s="409"/>
      <c r="F185" s="526"/>
      <c r="G185" s="409"/>
      <c r="H185" s="409"/>
      <c r="I185" s="409"/>
      <c r="K185" s="559"/>
    </row>
    <row r="186" spans="2:9" ht="12.75">
      <c r="B186" s="409"/>
      <c r="C186" s="409"/>
      <c r="D186" s="409"/>
      <c r="E186" s="409"/>
      <c r="F186" s="526"/>
      <c r="G186" s="409"/>
      <c r="H186" s="409"/>
      <c r="I186" s="409"/>
    </row>
    <row r="187" spans="2:9" ht="12.75">
      <c r="B187" s="409"/>
      <c r="C187" s="409"/>
      <c r="D187" s="409"/>
      <c r="E187" s="409"/>
      <c r="F187" s="526"/>
      <c r="G187" s="409"/>
      <c r="H187" s="409"/>
      <c r="I187" s="409"/>
    </row>
    <row r="188" spans="2:9" ht="12.75">
      <c r="B188" s="409"/>
      <c r="C188" s="409"/>
      <c r="D188" s="409"/>
      <c r="E188" s="409"/>
      <c r="F188" s="526"/>
      <c r="G188" s="409"/>
      <c r="H188" s="409"/>
      <c r="I188" s="409"/>
    </row>
    <row r="189" spans="2:9" ht="12.75">
      <c r="B189" s="409"/>
      <c r="C189" s="409"/>
      <c r="D189" s="409"/>
      <c r="E189" s="409"/>
      <c r="F189" s="526"/>
      <c r="G189" s="409"/>
      <c r="H189" s="409"/>
      <c r="I189" s="409"/>
    </row>
    <row r="190" spans="2:9" ht="12.75">
      <c r="B190" s="409"/>
      <c r="C190" s="409"/>
      <c r="D190" s="409"/>
      <c r="E190" s="409"/>
      <c r="F190" s="526"/>
      <c r="G190" s="409"/>
      <c r="H190" s="409"/>
      <c r="I190" s="409"/>
    </row>
    <row r="191" spans="2:9" ht="12.75">
      <c r="B191" s="409"/>
      <c r="C191" s="409"/>
      <c r="D191" s="409"/>
      <c r="E191" s="409"/>
      <c r="F191" s="526"/>
      <c r="G191" s="409"/>
      <c r="H191" s="409"/>
      <c r="I191" s="409"/>
    </row>
    <row r="192" spans="2:9" ht="12.75">
      <c r="B192" s="409"/>
      <c r="C192" s="409"/>
      <c r="D192" s="409"/>
      <c r="E192" s="409"/>
      <c r="F192" s="526"/>
      <c r="G192" s="409"/>
      <c r="H192" s="409"/>
      <c r="I192" s="409"/>
    </row>
    <row r="193" spans="2:9" ht="12.75">
      <c r="B193" s="409"/>
      <c r="C193" s="409"/>
      <c r="D193" s="409"/>
      <c r="E193" s="409"/>
      <c r="F193" s="526"/>
      <c r="G193" s="409"/>
      <c r="H193" s="409"/>
      <c r="I193" s="409"/>
    </row>
    <row r="194" spans="2:9" ht="12.75">
      <c r="B194" s="409"/>
      <c r="C194" s="409"/>
      <c r="D194" s="409"/>
      <c r="E194" s="409"/>
      <c r="F194" s="526"/>
      <c r="G194" s="409"/>
      <c r="H194" s="409"/>
      <c r="I194" s="409"/>
    </row>
    <row r="195" spans="2:9" ht="12.75">
      <c r="B195" s="409"/>
      <c r="C195" s="409"/>
      <c r="D195" s="409"/>
      <c r="E195" s="409"/>
      <c r="F195" s="526"/>
      <c r="G195" s="409"/>
      <c r="H195" s="409"/>
      <c r="I195" s="409"/>
    </row>
    <row r="196" spans="2:9" ht="12.75">
      <c r="B196" s="409"/>
      <c r="C196" s="409"/>
      <c r="D196" s="409"/>
      <c r="E196" s="409"/>
      <c r="F196" s="526"/>
      <c r="G196" s="409"/>
      <c r="H196" s="409"/>
      <c r="I196" s="409"/>
    </row>
    <row r="197" spans="2:9" ht="12.75">
      <c r="B197" s="409"/>
      <c r="C197" s="409"/>
      <c r="D197" s="409"/>
      <c r="E197" s="409"/>
      <c r="F197" s="526"/>
      <c r="G197" s="409"/>
      <c r="H197" s="409"/>
      <c r="I197" s="409"/>
    </row>
    <row r="198" spans="2:9" ht="12.75">
      <c r="B198" s="409"/>
      <c r="C198" s="409"/>
      <c r="D198" s="409"/>
      <c r="E198" s="409"/>
      <c r="F198" s="526"/>
      <c r="G198" s="409"/>
      <c r="H198" s="409"/>
      <c r="I198" s="409"/>
    </row>
    <row r="199" spans="2:9" ht="12.75">
      <c r="B199" s="409"/>
      <c r="C199" s="409"/>
      <c r="D199" s="409"/>
      <c r="E199" s="409"/>
      <c r="F199" s="526"/>
      <c r="G199" s="409"/>
      <c r="H199" s="409"/>
      <c r="I199" s="409"/>
    </row>
    <row r="200" spans="2:9" ht="12.75">
      <c r="B200" s="409"/>
      <c r="C200" s="409"/>
      <c r="D200" s="409"/>
      <c r="E200" s="409"/>
      <c r="F200" s="526"/>
      <c r="G200" s="409"/>
      <c r="H200" s="409"/>
      <c r="I200" s="409"/>
    </row>
    <row r="201" spans="2:9" ht="12.75">
      <c r="B201" s="409"/>
      <c r="C201" s="409"/>
      <c r="D201" s="409"/>
      <c r="E201" s="409"/>
      <c r="F201" s="526"/>
      <c r="G201" s="409"/>
      <c r="H201" s="409"/>
      <c r="I201" s="409"/>
    </row>
    <row r="202" spans="2:9" ht="12.75">
      <c r="B202" s="409"/>
      <c r="C202" s="409"/>
      <c r="D202" s="409"/>
      <c r="E202" s="409"/>
      <c r="F202" s="526"/>
      <c r="G202" s="409"/>
      <c r="H202" s="409"/>
      <c r="I202" s="409"/>
    </row>
    <row r="203" spans="2:9" ht="12.75">
      <c r="B203" s="409"/>
      <c r="C203" s="409"/>
      <c r="D203" s="409"/>
      <c r="E203" s="409"/>
      <c r="F203" s="526"/>
      <c r="G203" s="409"/>
      <c r="H203" s="409"/>
      <c r="I203" s="409"/>
    </row>
    <row r="204" spans="2:9" ht="12.75">
      <c r="B204" s="409"/>
      <c r="C204" s="409"/>
      <c r="D204" s="409"/>
      <c r="E204" s="409"/>
      <c r="F204" s="526"/>
      <c r="G204" s="409"/>
      <c r="H204" s="409"/>
      <c r="I204" s="409"/>
    </row>
    <row r="205" spans="2:9" ht="12.75">
      <c r="B205" s="409"/>
      <c r="C205" s="409"/>
      <c r="D205" s="409"/>
      <c r="E205" s="409"/>
      <c r="F205" s="526"/>
      <c r="G205" s="409"/>
      <c r="H205" s="409"/>
      <c r="I205" s="409"/>
    </row>
    <row r="206" spans="2:9" ht="12.75">
      <c r="B206" s="409"/>
      <c r="C206" s="409"/>
      <c r="D206" s="409"/>
      <c r="E206" s="409"/>
      <c r="F206" s="526"/>
      <c r="G206" s="409"/>
      <c r="H206" s="409"/>
      <c r="I206" s="409"/>
    </row>
    <row r="207" spans="2:9" ht="12.75">
      <c r="B207" s="409"/>
      <c r="C207" s="409"/>
      <c r="D207" s="409"/>
      <c r="E207" s="409"/>
      <c r="F207" s="526"/>
      <c r="G207" s="409"/>
      <c r="H207" s="409"/>
      <c r="I207" s="409"/>
    </row>
    <row r="208" spans="2:9" ht="12.75">
      <c r="B208" s="409"/>
      <c r="C208" s="409"/>
      <c r="D208" s="409"/>
      <c r="E208" s="409"/>
      <c r="F208" s="526"/>
      <c r="G208" s="409"/>
      <c r="H208" s="409"/>
      <c r="I208" s="409"/>
    </row>
    <row r="209" spans="2:9" ht="12.75">
      <c r="B209" s="409"/>
      <c r="C209" s="409"/>
      <c r="D209" s="409"/>
      <c r="E209" s="409"/>
      <c r="F209" s="526"/>
      <c r="G209" s="409"/>
      <c r="H209" s="409"/>
      <c r="I209" s="409"/>
    </row>
    <row r="210" spans="2:9" ht="12.75">
      <c r="B210" s="409"/>
      <c r="C210" s="409"/>
      <c r="D210" s="409"/>
      <c r="E210" s="409"/>
      <c r="F210" s="526"/>
      <c r="G210" s="409"/>
      <c r="H210" s="409"/>
      <c r="I210" s="409"/>
    </row>
    <row r="211" spans="2:9" ht="12.75">
      <c r="B211" s="409"/>
      <c r="C211" s="409"/>
      <c r="D211" s="409"/>
      <c r="E211" s="409"/>
      <c r="F211" s="526"/>
      <c r="G211" s="409"/>
      <c r="H211" s="409"/>
      <c r="I211" s="409"/>
    </row>
    <row r="212" spans="2:9" ht="12.75">
      <c r="B212" s="409"/>
      <c r="C212" s="409"/>
      <c r="D212" s="409"/>
      <c r="E212" s="409"/>
      <c r="F212" s="526"/>
      <c r="G212" s="409"/>
      <c r="H212" s="409"/>
      <c r="I212" s="409"/>
    </row>
    <row r="213" spans="2:9" ht="12.75">
      <c r="B213" s="409"/>
      <c r="C213" s="409"/>
      <c r="D213" s="409"/>
      <c r="E213" s="409"/>
      <c r="F213" s="526"/>
      <c r="G213" s="409"/>
      <c r="H213" s="409"/>
      <c r="I213" s="409"/>
    </row>
    <row r="214" spans="2:9" ht="12.75">
      <c r="B214" s="409"/>
      <c r="C214" s="409"/>
      <c r="D214" s="409"/>
      <c r="E214" s="409"/>
      <c r="F214" s="526"/>
      <c r="G214" s="409"/>
      <c r="H214" s="409"/>
      <c r="I214" s="409"/>
    </row>
    <row r="215" spans="2:9" ht="12.75">
      <c r="B215" s="409"/>
      <c r="C215" s="409"/>
      <c r="D215" s="409"/>
      <c r="E215" s="409"/>
      <c r="F215" s="526"/>
      <c r="G215" s="409"/>
      <c r="H215" s="409"/>
      <c r="I215" s="409"/>
    </row>
    <row r="216" spans="2:9" ht="12.75">
      <c r="B216" s="409"/>
      <c r="C216" s="409"/>
      <c r="D216" s="409"/>
      <c r="E216" s="409"/>
      <c r="F216" s="526"/>
      <c r="G216" s="409"/>
      <c r="H216" s="409"/>
      <c r="I216" s="409"/>
    </row>
    <row r="217" spans="2:9" ht="12.75">
      <c r="B217" s="409"/>
      <c r="C217" s="409"/>
      <c r="D217" s="409"/>
      <c r="E217" s="409"/>
      <c r="F217" s="526"/>
      <c r="G217" s="409"/>
      <c r="H217" s="409"/>
      <c r="I217" s="409"/>
    </row>
    <row r="218" spans="2:9" ht="12.75">
      <c r="B218" s="409"/>
      <c r="C218" s="409"/>
      <c r="D218" s="409"/>
      <c r="E218" s="409"/>
      <c r="F218" s="526"/>
      <c r="G218" s="409"/>
      <c r="H218" s="409"/>
      <c r="I218" s="409"/>
    </row>
    <row r="219" spans="2:9" ht="12.75">
      <c r="B219" s="409"/>
      <c r="C219" s="409"/>
      <c r="D219" s="409"/>
      <c r="E219" s="409"/>
      <c r="F219" s="526"/>
      <c r="G219" s="409"/>
      <c r="H219" s="409"/>
      <c r="I219" s="409"/>
    </row>
    <row r="220" spans="2:9" ht="12.75">
      <c r="B220" s="409"/>
      <c r="C220" s="409"/>
      <c r="D220" s="409"/>
      <c r="E220" s="409"/>
      <c r="F220" s="526"/>
      <c r="G220" s="409"/>
      <c r="H220" s="409"/>
      <c r="I220" s="409"/>
    </row>
    <row r="221" spans="2:9" ht="12.75">
      <c r="B221" s="409"/>
      <c r="C221" s="409"/>
      <c r="D221" s="409"/>
      <c r="E221" s="409"/>
      <c r="F221" s="526"/>
      <c r="G221" s="409"/>
      <c r="H221" s="409"/>
      <c r="I221" s="409"/>
    </row>
    <row r="222" spans="2:9" ht="12.75">
      <c r="B222" s="409"/>
      <c r="C222" s="409"/>
      <c r="D222" s="409"/>
      <c r="E222" s="409"/>
      <c r="F222" s="526"/>
      <c r="G222" s="409"/>
      <c r="H222" s="409"/>
      <c r="I222" s="409"/>
    </row>
    <row r="223" spans="2:9" ht="12.75">
      <c r="B223" s="409"/>
      <c r="C223" s="409"/>
      <c r="D223" s="409"/>
      <c r="E223" s="409"/>
      <c r="F223" s="526"/>
      <c r="G223" s="409"/>
      <c r="H223" s="409"/>
      <c r="I223" s="409"/>
    </row>
    <row r="224" spans="2:9" ht="12.75">
      <c r="B224" s="409"/>
      <c r="C224" s="409"/>
      <c r="D224" s="409"/>
      <c r="E224" s="409"/>
      <c r="F224" s="526"/>
      <c r="G224" s="409"/>
      <c r="H224" s="409"/>
      <c r="I224" s="409"/>
    </row>
    <row r="225" spans="2:9" ht="12.75">
      <c r="B225" s="409"/>
      <c r="C225" s="409"/>
      <c r="D225" s="409"/>
      <c r="E225" s="409"/>
      <c r="F225" s="526"/>
      <c r="G225" s="409"/>
      <c r="H225" s="409"/>
      <c r="I225" s="409"/>
    </row>
    <row r="226" spans="2:9" ht="12.75">
      <c r="B226" s="409"/>
      <c r="C226" s="409"/>
      <c r="D226" s="409"/>
      <c r="E226" s="409"/>
      <c r="F226" s="526"/>
      <c r="G226" s="409"/>
      <c r="H226" s="409"/>
      <c r="I226" s="409"/>
    </row>
    <row r="227" spans="2:9" ht="12.75">
      <c r="B227" s="409"/>
      <c r="C227" s="409"/>
      <c r="D227" s="409"/>
      <c r="E227" s="409"/>
      <c r="F227" s="526"/>
      <c r="G227" s="409"/>
      <c r="H227" s="409"/>
      <c r="I227" s="409"/>
    </row>
    <row r="228" spans="2:9" ht="12.75">
      <c r="B228" s="409"/>
      <c r="C228" s="409"/>
      <c r="D228" s="409"/>
      <c r="E228" s="409"/>
      <c r="F228" s="526"/>
      <c r="G228" s="409"/>
      <c r="H228" s="409"/>
      <c r="I228" s="409"/>
    </row>
    <row r="229" spans="2:9" ht="12.75">
      <c r="B229" s="409"/>
      <c r="C229" s="409"/>
      <c r="D229" s="409"/>
      <c r="E229" s="409"/>
      <c r="F229" s="526"/>
      <c r="G229" s="409"/>
      <c r="H229" s="409"/>
      <c r="I229" s="409"/>
    </row>
    <row r="230" spans="2:9" ht="12.75">
      <c r="B230" s="409"/>
      <c r="C230" s="409"/>
      <c r="D230" s="409"/>
      <c r="E230" s="409"/>
      <c r="F230" s="526"/>
      <c r="G230" s="409"/>
      <c r="H230" s="409"/>
      <c r="I230" s="409"/>
    </row>
    <row r="231" spans="2:9" ht="12.75">
      <c r="B231" s="409"/>
      <c r="C231" s="409"/>
      <c r="D231" s="409"/>
      <c r="E231" s="409"/>
      <c r="F231" s="526"/>
      <c r="G231" s="409"/>
      <c r="H231" s="409"/>
      <c r="I231" s="409"/>
    </row>
    <row r="232" spans="2:9" ht="12.75">
      <c r="B232" s="409"/>
      <c r="C232" s="409"/>
      <c r="D232" s="409"/>
      <c r="E232" s="409"/>
      <c r="F232" s="526"/>
      <c r="G232" s="409"/>
      <c r="H232" s="409"/>
      <c r="I232" s="409"/>
    </row>
    <row r="233" spans="2:9" ht="12.75">
      <c r="B233" s="409"/>
      <c r="C233" s="409"/>
      <c r="D233" s="409"/>
      <c r="E233" s="409"/>
      <c r="F233" s="526"/>
      <c r="G233" s="409"/>
      <c r="H233" s="409"/>
      <c r="I233" s="409"/>
    </row>
    <row r="234" spans="2:9" ht="12.75">
      <c r="B234" s="409"/>
      <c r="C234" s="409"/>
      <c r="D234" s="409"/>
      <c r="E234" s="409"/>
      <c r="F234" s="526"/>
      <c r="G234" s="409"/>
      <c r="H234" s="409"/>
      <c r="I234" s="409"/>
    </row>
    <row r="235" spans="2:9" ht="12.75">
      <c r="B235" s="409"/>
      <c r="C235" s="409"/>
      <c r="D235" s="409"/>
      <c r="E235" s="409"/>
      <c r="F235" s="526"/>
      <c r="G235" s="409"/>
      <c r="H235" s="409"/>
      <c r="I235" s="409"/>
    </row>
    <row r="236" spans="2:9" ht="12.75">
      <c r="B236" s="409"/>
      <c r="C236" s="409"/>
      <c r="D236" s="409"/>
      <c r="E236" s="409"/>
      <c r="F236" s="526"/>
      <c r="G236" s="409"/>
      <c r="H236" s="409"/>
      <c r="I236" s="409"/>
    </row>
    <row r="237" spans="2:9" ht="12.75">
      <c r="B237" s="409"/>
      <c r="C237" s="409"/>
      <c r="D237" s="409"/>
      <c r="E237" s="409"/>
      <c r="F237" s="526"/>
      <c r="G237" s="409"/>
      <c r="H237" s="409"/>
      <c r="I237" s="409"/>
    </row>
    <row r="238" spans="2:9" ht="12.75">
      <c r="B238" s="409"/>
      <c r="C238" s="409"/>
      <c r="D238" s="409"/>
      <c r="E238" s="409"/>
      <c r="F238" s="526"/>
      <c r="G238" s="409"/>
      <c r="H238" s="409"/>
      <c r="I238" s="409"/>
    </row>
    <row r="239" spans="2:9" ht="12.75">
      <c r="B239" s="409"/>
      <c r="C239" s="409"/>
      <c r="D239" s="409"/>
      <c r="E239" s="409"/>
      <c r="F239" s="526"/>
      <c r="G239" s="409"/>
      <c r="H239" s="409"/>
      <c r="I239" s="409"/>
    </row>
    <row r="240" spans="2:9" ht="12.75">
      <c r="B240" s="409"/>
      <c r="C240" s="409"/>
      <c r="D240" s="409"/>
      <c r="E240" s="409"/>
      <c r="F240" s="526"/>
      <c r="G240" s="409"/>
      <c r="H240" s="409"/>
      <c r="I240" s="409"/>
    </row>
    <row r="241" spans="2:9" ht="12.75">
      <c r="B241" s="409"/>
      <c r="C241" s="409"/>
      <c r="D241" s="409"/>
      <c r="E241" s="409"/>
      <c r="F241" s="526"/>
      <c r="G241" s="409"/>
      <c r="H241" s="409"/>
      <c r="I241" s="409"/>
    </row>
    <row r="242" spans="2:9" ht="12.75">
      <c r="B242" s="409"/>
      <c r="C242" s="409"/>
      <c r="D242" s="409"/>
      <c r="E242" s="409"/>
      <c r="F242" s="526"/>
      <c r="G242" s="409"/>
      <c r="H242" s="409"/>
      <c r="I242" s="409"/>
    </row>
    <row r="243" spans="2:9" ht="12.75">
      <c r="B243" s="409"/>
      <c r="C243" s="409"/>
      <c r="D243" s="409"/>
      <c r="E243" s="409"/>
      <c r="F243" s="526"/>
      <c r="G243" s="409"/>
      <c r="H243" s="409"/>
      <c r="I243" s="409"/>
    </row>
    <row r="244" spans="2:9" ht="12.75">
      <c r="B244" s="409"/>
      <c r="C244" s="409"/>
      <c r="D244" s="409"/>
      <c r="E244" s="409"/>
      <c r="F244" s="526"/>
      <c r="G244" s="409"/>
      <c r="H244" s="409"/>
      <c r="I244" s="409"/>
    </row>
    <row r="245" spans="2:9" ht="12.75">
      <c r="B245" s="409"/>
      <c r="C245" s="409"/>
      <c r="D245" s="409"/>
      <c r="E245" s="409"/>
      <c r="F245" s="526"/>
      <c r="G245" s="409"/>
      <c r="H245" s="409"/>
      <c r="I245" s="409"/>
    </row>
    <row r="246" spans="2:9" ht="12.75">
      <c r="B246" s="409"/>
      <c r="C246" s="409"/>
      <c r="D246" s="409"/>
      <c r="E246" s="409"/>
      <c r="F246" s="526"/>
      <c r="G246" s="409"/>
      <c r="H246" s="409"/>
      <c r="I246" s="409"/>
    </row>
    <row r="247" spans="2:9" ht="12.75">
      <c r="B247" s="409"/>
      <c r="C247" s="409"/>
      <c r="D247" s="409"/>
      <c r="E247" s="409"/>
      <c r="F247" s="526"/>
      <c r="G247" s="409"/>
      <c r="H247" s="409"/>
      <c r="I247" s="409"/>
    </row>
    <row r="248" spans="2:9" ht="12.75">
      <c r="B248" s="409"/>
      <c r="C248" s="409"/>
      <c r="D248" s="409"/>
      <c r="E248" s="409"/>
      <c r="F248" s="526"/>
      <c r="G248" s="409"/>
      <c r="H248" s="409"/>
      <c r="I248" s="409"/>
    </row>
    <row r="249" spans="2:9" ht="12.75">
      <c r="B249" s="409"/>
      <c r="C249" s="409"/>
      <c r="D249" s="409"/>
      <c r="E249" s="409"/>
      <c r="F249" s="526"/>
      <c r="G249" s="409"/>
      <c r="H249" s="409"/>
      <c r="I249" s="409"/>
    </row>
    <row r="250" spans="2:9" ht="12.75">
      <c r="B250" s="409"/>
      <c r="C250" s="409"/>
      <c r="D250" s="409"/>
      <c r="E250" s="409"/>
      <c r="F250" s="526"/>
      <c r="G250" s="409"/>
      <c r="H250" s="409"/>
      <c r="I250" s="409"/>
    </row>
    <row r="251" spans="2:9" ht="12.75">
      <c r="B251" s="409"/>
      <c r="C251" s="409"/>
      <c r="D251" s="409"/>
      <c r="E251" s="409"/>
      <c r="F251" s="526"/>
      <c r="G251" s="409"/>
      <c r="H251" s="409"/>
      <c r="I251" s="409"/>
    </row>
    <row r="252" spans="2:9" ht="12.75">
      <c r="B252" s="409"/>
      <c r="C252" s="409"/>
      <c r="D252" s="409"/>
      <c r="E252" s="409"/>
      <c r="F252" s="526"/>
      <c r="G252" s="409"/>
      <c r="H252" s="409"/>
      <c r="I252" s="409"/>
    </row>
    <row r="253" spans="2:9" ht="12.75">
      <c r="B253" s="409"/>
      <c r="C253" s="409"/>
      <c r="D253" s="409"/>
      <c r="E253" s="409"/>
      <c r="F253" s="526"/>
      <c r="G253" s="409"/>
      <c r="H253" s="409"/>
      <c r="I253" s="409"/>
    </row>
    <row r="254" spans="2:9" ht="12.75">
      <c r="B254" s="409"/>
      <c r="C254" s="409"/>
      <c r="D254" s="409"/>
      <c r="E254" s="409"/>
      <c r="F254" s="526"/>
      <c r="G254" s="409"/>
      <c r="H254" s="409"/>
      <c r="I254" s="409"/>
    </row>
    <row r="255" spans="2:9" ht="12.75">
      <c r="B255" s="409"/>
      <c r="C255" s="409"/>
      <c r="D255" s="409"/>
      <c r="E255" s="409"/>
      <c r="F255" s="526"/>
      <c r="G255" s="409"/>
      <c r="H255" s="409"/>
      <c r="I255" s="409"/>
    </row>
    <row r="256" spans="2:9" ht="12.75">
      <c r="B256" s="409"/>
      <c r="C256" s="409"/>
      <c r="D256" s="409"/>
      <c r="E256" s="409"/>
      <c r="F256" s="526"/>
      <c r="G256" s="409"/>
      <c r="H256" s="409"/>
      <c r="I256" s="409"/>
    </row>
    <row r="257" spans="2:9" ht="12.75">
      <c r="B257" s="409"/>
      <c r="C257" s="409"/>
      <c r="D257" s="409"/>
      <c r="E257" s="409"/>
      <c r="F257" s="526"/>
      <c r="G257" s="409"/>
      <c r="H257" s="409"/>
      <c r="I257" s="409"/>
    </row>
    <row r="258" spans="2:9" ht="12.75">
      <c r="B258" s="409"/>
      <c r="C258" s="409"/>
      <c r="D258" s="409"/>
      <c r="E258" s="409"/>
      <c r="F258" s="526"/>
      <c r="G258" s="409"/>
      <c r="H258" s="409"/>
      <c r="I258" s="409"/>
    </row>
    <row r="259" spans="2:9" ht="12.75">
      <c r="B259" s="409"/>
      <c r="C259" s="409"/>
      <c r="D259" s="409"/>
      <c r="E259" s="409"/>
      <c r="F259" s="526"/>
      <c r="G259" s="409"/>
      <c r="H259" s="409"/>
      <c r="I259" s="409"/>
    </row>
    <row r="260" spans="2:9" ht="12.75">
      <c r="B260" s="409"/>
      <c r="C260" s="409"/>
      <c r="D260" s="409"/>
      <c r="E260" s="409"/>
      <c r="F260" s="526"/>
      <c r="G260" s="409"/>
      <c r="H260" s="409"/>
      <c r="I260" s="409"/>
    </row>
    <row r="261" spans="2:9" ht="12.75">
      <c r="B261" s="409"/>
      <c r="C261" s="409"/>
      <c r="D261" s="409"/>
      <c r="E261" s="409"/>
      <c r="F261" s="526"/>
      <c r="G261" s="409"/>
      <c r="H261" s="409"/>
      <c r="I261" s="409"/>
    </row>
    <row r="262" spans="2:9" ht="12.75">
      <c r="B262" s="409"/>
      <c r="C262" s="409"/>
      <c r="D262" s="409"/>
      <c r="E262" s="409"/>
      <c r="F262" s="526"/>
      <c r="G262" s="409"/>
      <c r="H262" s="409"/>
      <c r="I262" s="409"/>
    </row>
    <row r="263" spans="2:9" ht="12.75">
      <c r="B263" s="409"/>
      <c r="C263" s="409"/>
      <c r="D263" s="409"/>
      <c r="E263" s="409"/>
      <c r="F263" s="526"/>
      <c r="G263" s="409"/>
      <c r="H263" s="409"/>
      <c r="I263" s="409"/>
    </row>
    <row r="264" spans="2:9" ht="12.75">
      <c r="B264" s="409"/>
      <c r="C264" s="409"/>
      <c r="D264" s="409"/>
      <c r="E264" s="409"/>
      <c r="F264" s="526"/>
      <c r="G264" s="409"/>
      <c r="H264" s="409"/>
      <c r="I264" s="409"/>
    </row>
    <row r="265" spans="2:9" ht="12.75">
      <c r="B265" s="409"/>
      <c r="C265" s="409"/>
      <c r="D265" s="409"/>
      <c r="E265" s="409"/>
      <c r="F265" s="526"/>
      <c r="G265" s="409"/>
      <c r="H265" s="409"/>
      <c r="I265" s="409"/>
    </row>
    <row r="266" spans="2:9" ht="12.75">
      <c r="B266" s="409"/>
      <c r="C266" s="409"/>
      <c r="D266" s="409"/>
      <c r="E266" s="409"/>
      <c r="F266" s="526"/>
      <c r="G266" s="409"/>
      <c r="H266" s="409"/>
      <c r="I266" s="409"/>
    </row>
    <row r="267" spans="2:9" ht="12.75">
      <c r="B267" s="409"/>
      <c r="C267" s="409"/>
      <c r="D267" s="409"/>
      <c r="E267" s="409"/>
      <c r="F267" s="526"/>
      <c r="G267" s="409"/>
      <c r="H267" s="409"/>
      <c r="I267" s="409"/>
    </row>
    <row r="268" spans="2:9" ht="12.75">
      <c r="B268" s="409"/>
      <c r="C268" s="409"/>
      <c r="D268" s="409"/>
      <c r="E268" s="409"/>
      <c r="F268" s="526"/>
      <c r="G268" s="409"/>
      <c r="H268" s="409"/>
      <c r="I268" s="409"/>
    </row>
    <row r="269" spans="2:9" ht="12.75">
      <c r="B269" s="409"/>
      <c r="C269" s="409"/>
      <c r="D269" s="409"/>
      <c r="E269" s="409"/>
      <c r="F269" s="526"/>
      <c r="G269" s="409"/>
      <c r="H269" s="409"/>
      <c r="I269" s="409"/>
    </row>
    <row r="270" spans="2:9" ht="12.75">
      <c r="B270" s="409"/>
      <c r="C270" s="409"/>
      <c r="D270" s="409"/>
      <c r="E270" s="409"/>
      <c r="F270" s="526"/>
      <c r="G270" s="409"/>
      <c r="H270" s="409"/>
      <c r="I270" s="409"/>
    </row>
    <row r="271" spans="2:9" ht="12.75">
      <c r="B271" s="409"/>
      <c r="C271" s="409"/>
      <c r="D271" s="409"/>
      <c r="E271" s="409"/>
      <c r="F271" s="526"/>
      <c r="G271" s="409"/>
      <c r="H271" s="409"/>
      <c r="I271" s="409"/>
    </row>
    <row r="272" spans="2:9" ht="12.75">
      <c r="B272" s="409"/>
      <c r="C272" s="409"/>
      <c r="D272" s="409"/>
      <c r="E272" s="409"/>
      <c r="F272" s="526"/>
      <c r="G272" s="409"/>
      <c r="H272" s="409"/>
      <c r="I272" s="409"/>
    </row>
    <row r="273" spans="2:9" ht="12.75">
      <c r="B273" s="409"/>
      <c r="C273" s="409"/>
      <c r="D273" s="409"/>
      <c r="E273" s="409"/>
      <c r="F273" s="526"/>
      <c r="G273" s="409"/>
      <c r="H273" s="409"/>
      <c r="I273" s="409"/>
    </row>
    <row r="274" spans="2:9" ht="12.75">
      <c r="B274" s="409"/>
      <c r="C274" s="409"/>
      <c r="D274" s="409"/>
      <c r="E274" s="409"/>
      <c r="F274" s="526"/>
      <c r="G274" s="409"/>
      <c r="H274" s="409"/>
      <c r="I274" s="409"/>
    </row>
    <row r="275" spans="2:9" ht="12.75">
      <c r="B275" s="409"/>
      <c r="C275" s="409"/>
      <c r="D275" s="409"/>
      <c r="E275" s="409"/>
      <c r="F275" s="526"/>
      <c r="G275" s="409"/>
      <c r="H275" s="409"/>
      <c r="I275" s="409"/>
    </row>
    <row r="276" spans="2:9" ht="12.75">
      <c r="B276" s="409"/>
      <c r="C276" s="409"/>
      <c r="D276" s="409"/>
      <c r="E276" s="409"/>
      <c r="F276" s="526"/>
      <c r="G276" s="409"/>
      <c r="H276" s="409"/>
      <c r="I276" s="409"/>
    </row>
    <row r="277" spans="2:9" ht="12.75">
      <c r="B277" s="409"/>
      <c r="C277" s="409"/>
      <c r="D277" s="409"/>
      <c r="E277" s="409"/>
      <c r="F277" s="526"/>
      <c r="G277" s="409"/>
      <c r="H277" s="409"/>
      <c r="I277" s="409"/>
    </row>
    <row r="278" spans="2:9" ht="12.75">
      <c r="B278" s="409"/>
      <c r="C278" s="409"/>
      <c r="D278" s="409"/>
      <c r="E278" s="409"/>
      <c r="F278" s="526"/>
      <c r="G278" s="409"/>
      <c r="H278" s="409"/>
      <c r="I278" s="409"/>
    </row>
    <row r="279" spans="2:9" ht="12.75">
      <c r="B279" s="409"/>
      <c r="C279" s="409"/>
      <c r="D279" s="409"/>
      <c r="E279" s="409"/>
      <c r="F279" s="526"/>
      <c r="G279" s="409"/>
      <c r="H279" s="409"/>
      <c r="I279" s="409"/>
    </row>
    <row r="280" spans="2:9" ht="12.75">
      <c r="B280" s="409"/>
      <c r="C280" s="409"/>
      <c r="D280" s="409"/>
      <c r="E280" s="409"/>
      <c r="F280" s="526"/>
      <c r="G280" s="409"/>
      <c r="H280" s="409"/>
      <c r="I280" s="409"/>
    </row>
    <row r="281" spans="2:9" ht="24" customHeight="1">
      <c r="B281" s="409"/>
      <c r="C281" s="409"/>
      <c r="D281" s="409"/>
      <c r="E281" s="409"/>
      <c r="F281" s="526"/>
      <c r="G281" s="409"/>
      <c r="H281" s="409"/>
      <c r="I281" s="409"/>
    </row>
    <row r="282" spans="2:9" ht="12.75">
      <c r="B282" s="409"/>
      <c r="C282" s="409"/>
      <c r="D282" s="409"/>
      <c r="E282" s="409"/>
      <c r="F282" s="526"/>
      <c r="G282" s="409"/>
      <c r="H282" s="409"/>
      <c r="I282" s="409"/>
    </row>
    <row r="283" spans="2:9" ht="12.75">
      <c r="B283" s="409"/>
      <c r="C283" s="409"/>
      <c r="D283" s="409"/>
      <c r="E283" s="409"/>
      <c r="F283" s="526"/>
      <c r="G283" s="409"/>
      <c r="H283" s="409"/>
      <c r="I283" s="409"/>
    </row>
    <row r="284" spans="2:9" ht="12.75">
      <c r="B284" s="409"/>
      <c r="C284" s="409"/>
      <c r="D284" s="409"/>
      <c r="E284" s="409"/>
      <c r="F284" s="526"/>
      <c r="G284" s="409"/>
      <c r="H284" s="409"/>
      <c r="I284" s="409"/>
    </row>
    <row r="285" spans="2:9" ht="12.75">
      <c r="B285" s="409"/>
      <c r="C285" s="409"/>
      <c r="D285" s="409"/>
      <c r="E285" s="409"/>
      <c r="F285" s="526"/>
      <c r="G285" s="409"/>
      <c r="H285" s="409"/>
      <c r="I285" s="409"/>
    </row>
    <row r="286" spans="2:9" ht="12.75">
      <c r="B286" s="409"/>
      <c r="C286" s="409"/>
      <c r="D286" s="409"/>
      <c r="E286" s="409"/>
      <c r="F286" s="526"/>
      <c r="G286" s="409"/>
      <c r="H286" s="409"/>
      <c r="I286" s="409"/>
    </row>
    <row r="287" spans="2:9" ht="12.75">
      <c r="B287" s="409"/>
      <c r="C287" s="409"/>
      <c r="D287" s="409"/>
      <c r="E287" s="409"/>
      <c r="F287" s="526"/>
      <c r="G287" s="409"/>
      <c r="H287" s="409"/>
      <c r="I287" s="409"/>
    </row>
    <row r="288" spans="2:9" ht="12.75">
      <c r="B288" s="409"/>
      <c r="C288" s="409"/>
      <c r="D288" s="409"/>
      <c r="E288" s="409"/>
      <c r="F288" s="526"/>
      <c r="G288" s="409"/>
      <c r="H288" s="409"/>
      <c r="I288" s="409"/>
    </row>
    <row r="289" spans="2:9" ht="12.75">
      <c r="B289" s="409"/>
      <c r="C289" s="409"/>
      <c r="D289" s="409"/>
      <c r="E289" s="409"/>
      <c r="F289" s="526"/>
      <c r="G289" s="409"/>
      <c r="H289" s="409"/>
      <c r="I289" s="409"/>
    </row>
    <row r="290" spans="2:9" ht="12.75">
      <c r="B290" s="409"/>
      <c r="C290" s="409"/>
      <c r="D290" s="409"/>
      <c r="E290" s="409"/>
      <c r="F290" s="526"/>
      <c r="G290" s="409"/>
      <c r="H290" s="409"/>
      <c r="I290" s="409"/>
    </row>
    <row r="291" spans="2:9" ht="12.75">
      <c r="B291" s="409"/>
      <c r="C291" s="409"/>
      <c r="D291" s="409"/>
      <c r="E291" s="409"/>
      <c r="F291" s="526"/>
      <c r="G291" s="409"/>
      <c r="H291" s="409"/>
      <c r="I291" s="409"/>
    </row>
    <row r="292" spans="2:9" ht="12.75">
      <c r="B292" s="409"/>
      <c r="C292" s="409"/>
      <c r="D292" s="409"/>
      <c r="E292" s="409"/>
      <c r="F292" s="526"/>
      <c r="G292" s="409"/>
      <c r="H292" s="409"/>
      <c r="I292" s="409"/>
    </row>
    <row r="293" spans="2:9" ht="27" customHeight="1">
      <c r="B293" s="409"/>
      <c r="C293" s="409"/>
      <c r="D293" s="409"/>
      <c r="E293" s="409"/>
      <c r="F293" s="526"/>
      <c r="G293" s="409"/>
      <c r="H293" s="409"/>
      <c r="I293" s="409"/>
    </row>
    <row r="294" spans="2:9" ht="12.75">
      <c r="B294" s="409"/>
      <c r="C294" s="409"/>
      <c r="D294" s="409"/>
      <c r="E294" s="409"/>
      <c r="F294" s="526"/>
      <c r="G294" s="409"/>
      <c r="H294" s="409"/>
      <c r="I294" s="409"/>
    </row>
    <row r="295" spans="2:9" ht="12.75">
      <c r="B295" s="409"/>
      <c r="C295" s="409"/>
      <c r="D295" s="409"/>
      <c r="E295" s="409"/>
      <c r="F295" s="526"/>
      <c r="G295" s="409"/>
      <c r="H295" s="409"/>
      <c r="I295" s="409"/>
    </row>
    <row r="296" spans="2:9" ht="12.75">
      <c r="B296" s="409"/>
      <c r="C296" s="409"/>
      <c r="D296" s="409"/>
      <c r="E296" s="409"/>
      <c r="F296" s="526"/>
      <c r="G296" s="409"/>
      <c r="H296" s="409"/>
      <c r="I296" s="409"/>
    </row>
    <row r="297" spans="2:9" ht="12.75">
      <c r="B297" s="409"/>
      <c r="C297" s="409"/>
      <c r="D297" s="409"/>
      <c r="E297" s="409"/>
      <c r="F297" s="526"/>
      <c r="G297" s="409"/>
      <c r="H297" s="409"/>
      <c r="I297" s="409"/>
    </row>
    <row r="298" spans="2:9" ht="12.75">
      <c r="B298" s="409"/>
      <c r="C298" s="409"/>
      <c r="D298" s="409"/>
      <c r="E298" s="409"/>
      <c r="F298" s="526"/>
      <c r="G298" s="409"/>
      <c r="H298" s="409"/>
      <c r="I298" s="409"/>
    </row>
    <row r="299" spans="2:9" ht="12.75">
      <c r="B299" s="409"/>
      <c r="C299" s="409"/>
      <c r="D299" s="409"/>
      <c r="E299" s="409"/>
      <c r="F299" s="526"/>
      <c r="G299" s="409"/>
      <c r="H299" s="409"/>
      <c r="I299" s="409"/>
    </row>
    <row r="300" spans="2:9" ht="12.75">
      <c r="B300" s="409"/>
      <c r="C300" s="409"/>
      <c r="D300" s="409"/>
      <c r="E300" s="409"/>
      <c r="F300" s="526"/>
      <c r="G300" s="409"/>
      <c r="H300" s="409"/>
      <c r="I300" s="409"/>
    </row>
    <row r="301" spans="2:9" ht="12.75">
      <c r="B301" s="409"/>
      <c r="C301" s="409"/>
      <c r="D301" s="409"/>
      <c r="E301" s="409"/>
      <c r="F301" s="526"/>
      <c r="G301" s="409"/>
      <c r="H301" s="409"/>
      <c r="I301" s="409"/>
    </row>
    <row r="302" spans="2:9" ht="12.75">
      <c r="B302" s="409"/>
      <c r="C302" s="409"/>
      <c r="D302" s="409"/>
      <c r="E302" s="409"/>
      <c r="F302" s="526"/>
      <c r="G302" s="409"/>
      <c r="H302" s="409"/>
      <c r="I302" s="409"/>
    </row>
    <row r="303" spans="2:9" ht="12.75">
      <c r="B303" s="409"/>
      <c r="C303" s="409"/>
      <c r="D303" s="409"/>
      <c r="E303" s="409"/>
      <c r="F303" s="526"/>
      <c r="G303" s="409"/>
      <c r="H303" s="409"/>
      <c r="I303" s="409"/>
    </row>
    <row r="304" spans="2:9" ht="12.75">
      <c r="B304" s="409"/>
      <c r="C304" s="409"/>
      <c r="D304" s="409"/>
      <c r="E304" s="409"/>
      <c r="F304" s="526"/>
      <c r="G304" s="409"/>
      <c r="H304" s="409"/>
      <c r="I304" s="409"/>
    </row>
    <row r="305" spans="2:9" ht="12.75">
      <c r="B305" s="409"/>
      <c r="C305" s="409"/>
      <c r="D305" s="409"/>
      <c r="E305" s="409"/>
      <c r="F305" s="526"/>
      <c r="G305" s="409"/>
      <c r="H305" s="409"/>
      <c r="I305" s="409"/>
    </row>
    <row r="306" spans="2:9" ht="12.75">
      <c r="B306" s="409"/>
      <c r="C306" s="409"/>
      <c r="D306" s="409"/>
      <c r="E306" s="409"/>
      <c r="F306" s="526"/>
      <c r="G306" s="409"/>
      <c r="H306" s="409"/>
      <c r="I306" s="409"/>
    </row>
    <row r="307" spans="2:9" ht="12.75">
      <c r="B307" s="409"/>
      <c r="C307" s="409"/>
      <c r="D307" s="409"/>
      <c r="E307" s="409"/>
      <c r="F307" s="526"/>
      <c r="G307" s="409"/>
      <c r="H307" s="409"/>
      <c r="I307" s="409"/>
    </row>
    <row r="308" spans="2:9" ht="12.75">
      <c r="B308" s="409"/>
      <c r="C308" s="409"/>
      <c r="D308" s="409"/>
      <c r="E308" s="409"/>
      <c r="F308" s="526"/>
      <c r="G308" s="409"/>
      <c r="H308" s="409"/>
      <c r="I308" s="409"/>
    </row>
    <row r="309" spans="2:9" ht="12.75">
      <c r="B309" s="409"/>
      <c r="C309" s="409"/>
      <c r="D309" s="409"/>
      <c r="E309" s="409"/>
      <c r="F309" s="526"/>
      <c r="G309" s="409"/>
      <c r="H309" s="409"/>
      <c r="I309" s="409"/>
    </row>
    <row r="310" spans="2:9" ht="12.75">
      <c r="B310" s="409"/>
      <c r="C310" s="409"/>
      <c r="D310" s="409"/>
      <c r="E310" s="409"/>
      <c r="F310" s="526"/>
      <c r="G310" s="409"/>
      <c r="H310" s="409"/>
      <c r="I310" s="409"/>
    </row>
    <row r="311" spans="2:9" ht="12.75">
      <c r="B311" s="409"/>
      <c r="C311" s="409"/>
      <c r="D311" s="409"/>
      <c r="E311" s="409"/>
      <c r="F311" s="526"/>
      <c r="G311" s="409"/>
      <c r="H311" s="409"/>
      <c r="I311" s="409"/>
    </row>
    <row r="312" spans="2:9" ht="12.75">
      <c r="B312" s="409"/>
      <c r="C312" s="409"/>
      <c r="D312" s="409"/>
      <c r="E312" s="409"/>
      <c r="F312" s="526"/>
      <c r="G312" s="409"/>
      <c r="H312" s="409"/>
      <c r="I312" s="409"/>
    </row>
    <row r="313" spans="2:9" ht="12.75">
      <c r="B313" s="409"/>
      <c r="C313" s="409"/>
      <c r="D313" s="409"/>
      <c r="E313" s="409"/>
      <c r="F313" s="526"/>
      <c r="G313" s="409"/>
      <c r="H313" s="409"/>
      <c r="I313" s="409"/>
    </row>
    <row r="314" spans="2:9" ht="12.75">
      <c r="B314" s="409"/>
      <c r="C314" s="409"/>
      <c r="D314" s="409"/>
      <c r="E314" s="409"/>
      <c r="F314" s="526"/>
      <c r="G314" s="409"/>
      <c r="H314" s="409"/>
      <c r="I314" s="409"/>
    </row>
    <row r="315" spans="2:9" ht="12.75">
      <c r="B315" s="409"/>
      <c r="C315" s="409"/>
      <c r="D315" s="409"/>
      <c r="E315" s="409"/>
      <c r="F315" s="526"/>
      <c r="G315" s="409"/>
      <c r="H315" s="409"/>
      <c r="I315" s="409"/>
    </row>
    <row r="316" spans="2:9" ht="12.75">
      <c r="B316" s="409"/>
      <c r="C316" s="409"/>
      <c r="D316" s="409"/>
      <c r="E316" s="409"/>
      <c r="F316" s="526"/>
      <c r="G316" s="409"/>
      <c r="H316" s="409"/>
      <c r="I316" s="409"/>
    </row>
    <row r="317" spans="2:9" ht="12.75">
      <c r="B317" s="409"/>
      <c r="C317" s="409"/>
      <c r="D317" s="409"/>
      <c r="E317" s="409"/>
      <c r="F317" s="526"/>
      <c r="G317" s="409"/>
      <c r="H317" s="409"/>
      <c r="I317" s="409"/>
    </row>
    <row r="318" spans="2:9" ht="12.75">
      <c r="B318" s="409"/>
      <c r="C318" s="409"/>
      <c r="D318" s="409"/>
      <c r="E318" s="409"/>
      <c r="F318" s="526"/>
      <c r="G318" s="409"/>
      <c r="H318" s="409"/>
      <c r="I318" s="409"/>
    </row>
    <row r="319" spans="2:9" ht="12.75">
      <c r="B319" s="409"/>
      <c r="C319" s="409"/>
      <c r="D319" s="409"/>
      <c r="E319" s="409"/>
      <c r="F319" s="526"/>
      <c r="G319" s="409"/>
      <c r="H319" s="409"/>
      <c r="I319" s="409"/>
    </row>
    <row r="320" spans="2:9" ht="12.75">
      <c r="B320" s="409"/>
      <c r="C320" s="409"/>
      <c r="D320" s="409"/>
      <c r="E320" s="409"/>
      <c r="F320" s="526"/>
      <c r="G320" s="409"/>
      <c r="H320" s="409"/>
      <c r="I320" s="409"/>
    </row>
    <row r="321" spans="2:9" ht="12.75">
      <c r="B321" s="409"/>
      <c r="C321" s="409"/>
      <c r="D321" s="409"/>
      <c r="E321" s="409"/>
      <c r="F321" s="526"/>
      <c r="G321" s="409"/>
      <c r="H321" s="409"/>
      <c r="I321" s="409"/>
    </row>
    <row r="322" spans="2:9" ht="47.25" customHeight="1">
      <c r="B322" s="409"/>
      <c r="C322" s="409"/>
      <c r="D322" s="409"/>
      <c r="E322" s="409"/>
      <c r="F322" s="526"/>
      <c r="G322" s="409"/>
      <c r="H322" s="409"/>
      <c r="I322" s="409"/>
    </row>
    <row r="323" spans="2:9" ht="12.75">
      <c r="B323" s="409"/>
      <c r="C323" s="409"/>
      <c r="D323" s="409"/>
      <c r="E323" s="409"/>
      <c r="F323" s="526"/>
      <c r="G323" s="409"/>
      <c r="H323" s="409"/>
      <c r="I323" s="409"/>
    </row>
    <row r="324" spans="2:9" ht="12.75">
      <c r="B324" s="409"/>
      <c r="C324" s="409"/>
      <c r="D324" s="409"/>
      <c r="E324" s="409"/>
      <c r="F324" s="526"/>
      <c r="G324" s="409"/>
      <c r="H324" s="409"/>
      <c r="I324" s="409"/>
    </row>
    <row r="325" spans="2:9" ht="12.75">
      <c r="B325" s="409"/>
      <c r="C325" s="409"/>
      <c r="D325" s="409"/>
      <c r="E325" s="409"/>
      <c r="F325" s="526"/>
      <c r="G325" s="409"/>
      <c r="H325" s="409"/>
      <c r="I325" s="409"/>
    </row>
    <row r="326" spans="2:9" ht="12.75">
      <c r="B326" s="409"/>
      <c r="C326" s="409"/>
      <c r="D326" s="409"/>
      <c r="E326" s="409"/>
      <c r="F326" s="526"/>
      <c r="G326" s="409"/>
      <c r="H326" s="409"/>
      <c r="I326" s="409"/>
    </row>
    <row r="327" spans="2:9" ht="12.75">
      <c r="B327" s="409"/>
      <c r="C327" s="409"/>
      <c r="D327" s="409"/>
      <c r="E327" s="409"/>
      <c r="F327" s="526"/>
      <c r="G327" s="409"/>
      <c r="H327" s="409"/>
      <c r="I327" s="409"/>
    </row>
    <row r="328" spans="2:9" ht="12.75">
      <c r="B328" s="409"/>
      <c r="C328" s="409"/>
      <c r="D328" s="409"/>
      <c r="E328" s="409"/>
      <c r="F328" s="526"/>
      <c r="G328" s="409"/>
      <c r="H328" s="409"/>
      <c r="I328" s="409"/>
    </row>
    <row r="329" spans="2:9" ht="12.75">
      <c r="B329" s="409"/>
      <c r="C329" s="409"/>
      <c r="D329" s="409"/>
      <c r="E329" s="409"/>
      <c r="F329" s="526"/>
      <c r="G329" s="409"/>
      <c r="H329" s="409"/>
      <c r="I329" s="409"/>
    </row>
    <row r="330" spans="2:9" ht="12.75">
      <c r="B330" s="409"/>
      <c r="C330" s="409"/>
      <c r="D330" s="409"/>
      <c r="E330" s="409"/>
      <c r="F330" s="526"/>
      <c r="G330" s="409"/>
      <c r="H330" s="409"/>
      <c r="I330" s="409"/>
    </row>
    <row r="331" spans="2:9" ht="12.75">
      <c r="B331" s="409"/>
      <c r="C331" s="409"/>
      <c r="D331" s="409"/>
      <c r="E331" s="409"/>
      <c r="F331" s="526"/>
      <c r="G331" s="409"/>
      <c r="H331" s="409"/>
      <c r="I331" s="409"/>
    </row>
    <row r="332" spans="2:9" ht="12.75">
      <c r="B332" s="409"/>
      <c r="C332" s="409"/>
      <c r="D332" s="409"/>
      <c r="E332" s="409"/>
      <c r="F332" s="526"/>
      <c r="G332" s="409"/>
      <c r="H332" s="409"/>
      <c r="I332" s="409"/>
    </row>
    <row r="333" spans="2:9" ht="12.75">
      <c r="B333" s="409"/>
      <c r="C333" s="409"/>
      <c r="D333" s="409"/>
      <c r="E333" s="409"/>
      <c r="F333" s="526"/>
      <c r="G333" s="409"/>
      <c r="H333" s="409"/>
      <c r="I333" s="409"/>
    </row>
    <row r="334" spans="2:9" ht="12.75">
      <c r="B334" s="409"/>
      <c r="C334" s="409"/>
      <c r="D334" s="409"/>
      <c r="E334" s="409"/>
      <c r="F334" s="526"/>
      <c r="G334" s="409"/>
      <c r="H334" s="409"/>
      <c r="I334" s="409"/>
    </row>
    <row r="335" spans="2:9" ht="12.75">
      <c r="B335" s="409"/>
      <c r="C335" s="409"/>
      <c r="D335" s="409"/>
      <c r="E335" s="409"/>
      <c r="F335" s="526"/>
      <c r="G335" s="409"/>
      <c r="H335" s="409"/>
      <c r="I335" s="409"/>
    </row>
    <row r="336" spans="2:9" ht="15" customHeight="1">
      <c r="B336" s="409"/>
      <c r="C336" s="409"/>
      <c r="D336" s="409"/>
      <c r="E336" s="409"/>
      <c r="F336" s="526"/>
      <c r="G336" s="409"/>
      <c r="H336" s="409"/>
      <c r="I336" s="409"/>
    </row>
    <row r="337" spans="2:9" ht="12.75">
      <c r="B337" s="409"/>
      <c r="C337" s="409"/>
      <c r="D337" s="409"/>
      <c r="E337" s="409"/>
      <c r="F337" s="526"/>
      <c r="G337" s="409"/>
      <c r="H337" s="409"/>
      <c r="I337" s="409"/>
    </row>
    <row r="338" spans="2:9" ht="12.75">
      <c r="B338" s="409"/>
      <c r="C338" s="409"/>
      <c r="D338" s="409"/>
      <c r="E338" s="409"/>
      <c r="F338" s="526"/>
      <c r="G338" s="409"/>
      <c r="H338" s="409"/>
      <c r="I338" s="409"/>
    </row>
    <row r="339" spans="2:9" ht="12.75">
      <c r="B339" s="409"/>
      <c r="C339" s="409"/>
      <c r="D339" s="409"/>
      <c r="E339" s="409"/>
      <c r="F339" s="526"/>
      <c r="G339" s="409"/>
      <c r="H339" s="409"/>
      <c r="I339" s="409"/>
    </row>
    <row r="340" spans="2:9" ht="12.75">
      <c r="B340" s="409"/>
      <c r="C340" s="409"/>
      <c r="D340" s="409"/>
      <c r="E340" s="409"/>
      <c r="F340" s="526"/>
      <c r="G340" s="409"/>
      <c r="H340" s="409"/>
      <c r="I340" s="409"/>
    </row>
    <row r="341" spans="2:9" ht="12.75">
      <c r="B341" s="409"/>
      <c r="C341" s="409"/>
      <c r="D341" s="409"/>
      <c r="E341" s="409"/>
      <c r="F341" s="526"/>
      <c r="G341" s="409"/>
      <c r="H341" s="409"/>
      <c r="I341" s="409"/>
    </row>
    <row r="342" spans="2:9" ht="12.75">
      <c r="B342" s="409"/>
      <c r="C342" s="409"/>
      <c r="D342" s="409"/>
      <c r="E342" s="409"/>
      <c r="F342" s="526"/>
      <c r="G342" s="409"/>
      <c r="H342" s="409"/>
      <c r="I342" s="409"/>
    </row>
    <row r="343" spans="2:9" ht="12.75">
      <c r="B343" s="409"/>
      <c r="C343" s="409"/>
      <c r="D343" s="409"/>
      <c r="E343" s="409"/>
      <c r="F343" s="526"/>
      <c r="G343" s="409"/>
      <c r="H343" s="409"/>
      <c r="I343" s="409"/>
    </row>
    <row r="344" spans="2:9" ht="12.75">
      <c r="B344" s="409"/>
      <c r="C344" s="409"/>
      <c r="D344" s="409"/>
      <c r="E344" s="409"/>
      <c r="F344" s="526"/>
      <c r="G344" s="409"/>
      <c r="H344" s="409"/>
      <c r="I344" s="409"/>
    </row>
    <row r="345" spans="2:9" ht="12.75">
      <c r="B345" s="409"/>
      <c r="C345" s="409"/>
      <c r="D345" s="409"/>
      <c r="E345" s="409"/>
      <c r="F345" s="526"/>
      <c r="G345" s="409"/>
      <c r="H345" s="409"/>
      <c r="I345" s="409"/>
    </row>
    <row r="346" spans="2:9" ht="12.75">
      <c r="B346" s="409"/>
      <c r="C346" s="409"/>
      <c r="D346" s="409"/>
      <c r="E346" s="409"/>
      <c r="F346" s="526"/>
      <c r="G346" s="409"/>
      <c r="H346" s="409"/>
      <c r="I346" s="409"/>
    </row>
    <row r="347" spans="2:9" ht="12.75">
      <c r="B347" s="409"/>
      <c r="C347" s="409"/>
      <c r="D347" s="409"/>
      <c r="E347" s="409"/>
      <c r="F347" s="526"/>
      <c r="G347" s="409"/>
      <c r="H347" s="409"/>
      <c r="I347" s="409"/>
    </row>
    <row r="348" spans="2:9" ht="12.75">
      <c r="B348" s="409"/>
      <c r="C348" s="409"/>
      <c r="D348" s="409"/>
      <c r="E348" s="409"/>
      <c r="F348" s="526"/>
      <c r="G348" s="409"/>
      <c r="H348" s="409"/>
      <c r="I348" s="409"/>
    </row>
    <row r="349" spans="2:9" ht="12.75">
      <c r="B349" s="409"/>
      <c r="C349" s="409"/>
      <c r="D349" s="409"/>
      <c r="E349" s="409"/>
      <c r="F349" s="526"/>
      <c r="G349" s="409"/>
      <c r="H349" s="409"/>
      <c r="I349" s="409"/>
    </row>
    <row r="350" spans="2:9" ht="12.75">
      <c r="B350" s="409"/>
      <c r="C350" s="409"/>
      <c r="D350" s="409"/>
      <c r="E350" s="409"/>
      <c r="F350" s="526"/>
      <c r="G350" s="409"/>
      <c r="H350" s="409"/>
      <c r="I350" s="409"/>
    </row>
    <row r="351" spans="2:9" ht="12.75">
      <c r="B351" s="409"/>
      <c r="C351" s="409"/>
      <c r="D351" s="409"/>
      <c r="E351" s="409"/>
      <c r="F351" s="526"/>
      <c r="G351" s="409"/>
      <c r="H351" s="409"/>
      <c r="I351" s="409"/>
    </row>
    <row r="352" spans="2:9" ht="12.75">
      <c r="B352" s="409"/>
      <c r="C352" s="409"/>
      <c r="D352" s="409"/>
      <c r="E352" s="409"/>
      <c r="F352" s="526"/>
      <c r="G352" s="409"/>
      <c r="H352" s="409"/>
      <c r="I352" s="409"/>
    </row>
    <row r="353" spans="2:9" ht="12.75">
      <c r="B353" s="409"/>
      <c r="C353" s="409"/>
      <c r="D353" s="409"/>
      <c r="E353" s="409"/>
      <c r="F353" s="526"/>
      <c r="G353" s="409"/>
      <c r="H353" s="409"/>
      <c r="I353" s="409"/>
    </row>
    <row r="354" spans="2:9" ht="12.75">
      <c r="B354" s="409"/>
      <c r="C354" s="409"/>
      <c r="D354" s="409"/>
      <c r="E354" s="409"/>
      <c r="F354" s="526"/>
      <c r="G354" s="409"/>
      <c r="H354" s="409"/>
      <c r="I354" s="409"/>
    </row>
    <row r="355" spans="2:9" ht="12.75">
      <c r="B355" s="409"/>
      <c r="C355" s="409"/>
      <c r="D355" s="409"/>
      <c r="E355" s="409"/>
      <c r="F355" s="526"/>
      <c r="G355" s="409"/>
      <c r="H355" s="409"/>
      <c r="I355" s="409"/>
    </row>
    <row r="356" spans="2:9" ht="12.75">
      <c r="B356" s="409"/>
      <c r="C356" s="409"/>
      <c r="D356" s="409"/>
      <c r="E356" s="409"/>
      <c r="F356" s="526"/>
      <c r="G356" s="409"/>
      <c r="H356" s="409"/>
      <c r="I356" s="409"/>
    </row>
    <row r="357" spans="2:9" ht="12.75">
      <c r="B357" s="409"/>
      <c r="C357" s="409"/>
      <c r="D357" s="409"/>
      <c r="E357" s="409"/>
      <c r="F357" s="526"/>
      <c r="G357" s="409"/>
      <c r="H357" s="409"/>
      <c r="I357" s="409"/>
    </row>
    <row r="358" spans="2:9" ht="12.75">
      <c r="B358" s="409"/>
      <c r="C358" s="409"/>
      <c r="D358" s="409"/>
      <c r="E358" s="409"/>
      <c r="F358" s="526"/>
      <c r="G358" s="409"/>
      <c r="H358" s="409"/>
      <c r="I358" s="409"/>
    </row>
    <row r="359" spans="2:9" ht="12.75">
      <c r="B359" s="409"/>
      <c r="C359" s="409"/>
      <c r="D359" s="409"/>
      <c r="E359" s="409"/>
      <c r="F359" s="526"/>
      <c r="G359" s="409"/>
      <c r="H359" s="409"/>
      <c r="I359" s="409"/>
    </row>
    <row r="360" spans="2:9" ht="12.75">
      <c r="B360" s="409"/>
      <c r="C360" s="409"/>
      <c r="D360" s="409"/>
      <c r="E360" s="409"/>
      <c r="F360" s="526"/>
      <c r="G360" s="409"/>
      <c r="H360" s="409"/>
      <c r="I360" s="409"/>
    </row>
    <row r="361" spans="2:9" ht="12.75">
      <c r="B361" s="409"/>
      <c r="C361" s="409"/>
      <c r="D361" s="409"/>
      <c r="E361" s="409"/>
      <c r="F361" s="526"/>
      <c r="G361" s="409"/>
      <c r="H361" s="409"/>
      <c r="I361" s="409"/>
    </row>
    <row r="362" spans="2:9" ht="12.75">
      <c r="B362" s="409"/>
      <c r="C362" s="409"/>
      <c r="D362" s="409"/>
      <c r="E362" s="409"/>
      <c r="F362" s="526"/>
      <c r="G362" s="409"/>
      <c r="H362" s="409"/>
      <c r="I362" s="409"/>
    </row>
    <row r="363" spans="2:9" ht="12.75">
      <c r="B363" s="409"/>
      <c r="C363" s="409"/>
      <c r="D363" s="409"/>
      <c r="E363" s="409"/>
      <c r="F363" s="526"/>
      <c r="G363" s="409"/>
      <c r="H363" s="409"/>
      <c r="I363" s="409"/>
    </row>
    <row r="364" spans="2:9" ht="12.75">
      <c r="B364" s="409"/>
      <c r="C364" s="409"/>
      <c r="D364" s="409"/>
      <c r="E364" s="409"/>
      <c r="F364" s="526"/>
      <c r="G364" s="409"/>
      <c r="H364" s="409"/>
      <c r="I364" s="409"/>
    </row>
    <row r="365" spans="2:9" ht="12.75">
      <c r="B365" s="409"/>
      <c r="C365" s="409"/>
      <c r="D365" s="409"/>
      <c r="E365" s="409"/>
      <c r="F365" s="526"/>
      <c r="G365" s="409"/>
      <c r="H365" s="409"/>
      <c r="I365" s="409"/>
    </row>
    <row r="366" spans="2:9" ht="12.75">
      <c r="B366" s="409"/>
      <c r="C366" s="409"/>
      <c r="D366" s="409"/>
      <c r="E366" s="409"/>
      <c r="F366" s="526"/>
      <c r="G366" s="409"/>
      <c r="H366" s="409"/>
      <c r="I366" s="409"/>
    </row>
    <row r="367" spans="2:9" ht="12.75">
      <c r="B367" s="409"/>
      <c r="C367" s="409"/>
      <c r="D367" s="409"/>
      <c r="E367" s="409"/>
      <c r="F367" s="526"/>
      <c r="G367" s="409"/>
      <c r="H367" s="409"/>
      <c r="I367" s="409"/>
    </row>
    <row r="368" spans="2:9" ht="12.75">
      <c r="B368" s="409"/>
      <c r="C368" s="409"/>
      <c r="D368" s="409"/>
      <c r="E368" s="409"/>
      <c r="F368" s="526"/>
      <c r="G368" s="409"/>
      <c r="H368" s="409"/>
      <c r="I368" s="409"/>
    </row>
    <row r="369" spans="2:9" ht="12.75">
      <c r="B369" s="409"/>
      <c r="C369" s="409"/>
      <c r="D369" s="409"/>
      <c r="E369" s="409"/>
      <c r="F369" s="526"/>
      <c r="G369" s="409"/>
      <c r="H369" s="409"/>
      <c r="I369" s="409"/>
    </row>
    <row r="370" spans="2:9" ht="12.75">
      <c r="B370" s="409"/>
      <c r="C370" s="409"/>
      <c r="D370" s="409"/>
      <c r="E370" s="409"/>
      <c r="F370" s="526"/>
      <c r="G370" s="409"/>
      <c r="H370" s="409"/>
      <c r="I370" s="409"/>
    </row>
    <row r="371" spans="2:9" ht="12.75">
      <c r="B371" s="409"/>
      <c r="C371" s="409"/>
      <c r="D371" s="409"/>
      <c r="E371" s="409"/>
      <c r="F371" s="526"/>
      <c r="G371" s="409"/>
      <c r="H371" s="409"/>
      <c r="I371" s="409"/>
    </row>
    <row r="372" spans="2:9" ht="12.75">
      <c r="B372" s="409"/>
      <c r="C372" s="409"/>
      <c r="D372" s="409"/>
      <c r="E372" s="409"/>
      <c r="F372" s="526"/>
      <c r="G372" s="409"/>
      <c r="H372" s="409"/>
      <c r="I372" s="409"/>
    </row>
    <row r="373" spans="2:9" ht="12.75">
      <c r="B373" s="409"/>
      <c r="C373" s="409"/>
      <c r="D373" s="409"/>
      <c r="E373" s="409"/>
      <c r="F373" s="526"/>
      <c r="G373" s="409"/>
      <c r="H373" s="409"/>
      <c r="I373" s="409"/>
    </row>
    <row r="374" spans="2:9" ht="12.75">
      <c r="B374" s="409"/>
      <c r="C374" s="409"/>
      <c r="D374" s="409"/>
      <c r="E374" s="409"/>
      <c r="F374" s="526"/>
      <c r="G374" s="409"/>
      <c r="H374" s="409"/>
      <c r="I374" s="409"/>
    </row>
    <row r="375" spans="2:9" ht="12.75">
      <c r="B375" s="409"/>
      <c r="C375" s="409"/>
      <c r="D375" s="409"/>
      <c r="E375" s="409"/>
      <c r="F375" s="526"/>
      <c r="G375" s="409"/>
      <c r="H375" s="409"/>
      <c r="I375" s="409"/>
    </row>
    <row r="376" spans="2:9" ht="12.75">
      <c r="B376" s="409"/>
      <c r="C376" s="409"/>
      <c r="D376" s="409"/>
      <c r="E376" s="409"/>
      <c r="F376" s="526"/>
      <c r="G376" s="409"/>
      <c r="H376" s="409"/>
      <c r="I376" s="409"/>
    </row>
    <row r="377" spans="2:9" ht="12.75">
      <c r="B377" s="409"/>
      <c r="C377" s="409"/>
      <c r="D377" s="409"/>
      <c r="E377" s="409"/>
      <c r="F377" s="526"/>
      <c r="G377" s="409"/>
      <c r="H377" s="409"/>
      <c r="I377" s="409"/>
    </row>
    <row r="378" spans="2:9" ht="12.75">
      <c r="B378" s="409"/>
      <c r="C378" s="409"/>
      <c r="D378" s="409"/>
      <c r="E378" s="409"/>
      <c r="F378" s="526"/>
      <c r="G378" s="409"/>
      <c r="H378" s="409"/>
      <c r="I378" s="409"/>
    </row>
    <row r="379" spans="2:9" ht="12.75">
      <c r="B379" s="409"/>
      <c r="C379" s="409"/>
      <c r="D379" s="409"/>
      <c r="E379" s="409"/>
      <c r="F379" s="526"/>
      <c r="G379" s="409"/>
      <c r="H379" s="409"/>
      <c r="I379" s="409"/>
    </row>
    <row r="380" spans="2:9" ht="12.75">
      <c r="B380" s="409"/>
      <c r="C380" s="409"/>
      <c r="D380" s="409"/>
      <c r="E380" s="409"/>
      <c r="F380" s="526"/>
      <c r="G380" s="409"/>
      <c r="H380" s="409"/>
      <c r="I380" s="409"/>
    </row>
    <row r="381" spans="2:9" ht="12.75">
      <c r="B381" s="409"/>
      <c r="C381" s="409"/>
      <c r="D381" s="409"/>
      <c r="E381" s="409"/>
      <c r="F381" s="526"/>
      <c r="G381" s="409"/>
      <c r="H381" s="409"/>
      <c r="I381" s="409"/>
    </row>
    <row r="382" spans="2:9" ht="12.75">
      <c r="B382" s="409"/>
      <c r="C382" s="409"/>
      <c r="D382" s="409"/>
      <c r="E382" s="409"/>
      <c r="F382" s="526"/>
      <c r="G382" s="409"/>
      <c r="H382" s="409"/>
      <c r="I382" s="409"/>
    </row>
    <row r="383" spans="2:9" ht="12.75">
      <c r="B383" s="409"/>
      <c r="C383" s="409"/>
      <c r="D383" s="409"/>
      <c r="E383" s="409"/>
      <c r="F383" s="526"/>
      <c r="G383" s="409"/>
      <c r="H383" s="409"/>
      <c r="I383" s="409"/>
    </row>
    <row r="384" spans="2:9" ht="12.75">
      <c r="B384" s="409"/>
      <c r="C384" s="409"/>
      <c r="D384" s="409"/>
      <c r="E384" s="409"/>
      <c r="F384" s="526"/>
      <c r="G384" s="409"/>
      <c r="H384" s="409"/>
      <c r="I384" s="409"/>
    </row>
    <row r="385" spans="2:9" ht="12.75">
      <c r="B385" s="409"/>
      <c r="C385" s="409"/>
      <c r="D385" s="409"/>
      <c r="E385" s="409"/>
      <c r="F385" s="526"/>
      <c r="G385" s="409"/>
      <c r="H385" s="409"/>
      <c r="I385" s="409"/>
    </row>
    <row r="386" spans="2:9" ht="12.75">
      <c r="B386" s="409"/>
      <c r="C386" s="409"/>
      <c r="D386" s="409"/>
      <c r="E386" s="409"/>
      <c r="F386" s="526"/>
      <c r="G386" s="409"/>
      <c r="H386" s="409"/>
      <c r="I386" s="409"/>
    </row>
    <row r="387" spans="2:9" ht="12.75">
      <c r="B387" s="409"/>
      <c r="C387" s="409"/>
      <c r="D387" s="409"/>
      <c r="E387" s="409"/>
      <c r="F387" s="526"/>
      <c r="G387" s="409"/>
      <c r="H387" s="409"/>
      <c r="I387" s="409"/>
    </row>
    <row r="388" spans="2:9" ht="12.75">
      <c r="B388" s="409"/>
      <c r="C388" s="409"/>
      <c r="D388" s="409"/>
      <c r="E388" s="409"/>
      <c r="F388" s="526"/>
      <c r="G388" s="409"/>
      <c r="H388" s="409"/>
      <c r="I388" s="409"/>
    </row>
    <row r="389" spans="2:9" ht="12.75">
      <c r="B389" s="409"/>
      <c r="C389" s="409"/>
      <c r="D389" s="409"/>
      <c r="E389" s="409"/>
      <c r="F389" s="526"/>
      <c r="G389" s="409"/>
      <c r="H389" s="409"/>
      <c r="I389" s="409"/>
    </row>
    <row r="390" spans="2:9" ht="12.75">
      <c r="B390" s="409"/>
      <c r="C390" s="409"/>
      <c r="D390" s="409"/>
      <c r="E390" s="409"/>
      <c r="F390" s="526"/>
      <c r="G390" s="409"/>
      <c r="H390" s="409"/>
      <c r="I390" s="409"/>
    </row>
    <row r="391" spans="2:9" ht="12.75">
      <c r="B391" s="409"/>
      <c r="C391" s="409"/>
      <c r="D391" s="409"/>
      <c r="E391" s="409"/>
      <c r="F391" s="526"/>
      <c r="G391" s="409"/>
      <c r="H391" s="409"/>
      <c r="I391" s="409"/>
    </row>
    <row r="392" spans="2:9" ht="12.75">
      <c r="B392" s="409"/>
      <c r="C392" s="409"/>
      <c r="D392" s="409"/>
      <c r="E392" s="409"/>
      <c r="F392" s="526"/>
      <c r="G392" s="409"/>
      <c r="H392" s="409"/>
      <c r="I392" s="409"/>
    </row>
    <row r="393" spans="2:9" ht="12.75">
      <c r="B393" s="409"/>
      <c r="C393" s="409"/>
      <c r="D393" s="409"/>
      <c r="E393" s="409"/>
      <c r="F393" s="526"/>
      <c r="G393" s="409"/>
      <c r="H393" s="409"/>
      <c r="I393" s="409"/>
    </row>
    <row r="394" spans="2:9" ht="12.75">
      <c r="B394" s="409"/>
      <c r="C394" s="409"/>
      <c r="D394" s="409"/>
      <c r="E394" s="409"/>
      <c r="F394" s="526"/>
      <c r="G394" s="409"/>
      <c r="H394" s="409"/>
      <c r="I394" s="409"/>
    </row>
    <row r="395" spans="2:9" ht="12.75">
      <c r="B395" s="409"/>
      <c r="C395" s="409"/>
      <c r="D395" s="409"/>
      <c r="E395" s="409"/>
      <c r="F395" s="526"/>
      <c r="G395" s="409"/>
      <c r="H395" s="409"/>
      <c r="I395" s="409"/>
    </row>
    <row r="396" spans="2:9" ht="12.75">
      <c r="B396" s="409"/>
      <c r="C396" s="409"/>
      <c r="D396" s="409"/>
      <c r="E396" s="409"/>
      <c r="F396" s="526"/>
      <c r="G396" s="409"/>
      <c r="H396" s="409"/>
      <c r="I396" s="409"/>
    </row>
    <row r="397" spans="2:9" ht="12.75">
      <c r="B397" s="409"/>
      <c r="C397" s="409"/>
      <c r="D397" s="409"/>
      <c r="E397" s="409"/>
      <c r="F397" s="526"/>
      <c r="G397" s="409"/>
      <c r="H397" s="409"/>
      <c r="I397" s="409"/>
    </row>
    <row r="398" spans="2:9" ht="12.75">
      <c r="B398" s="409"/>
      <c r="C398" s="409"/>
      <c r="D398" s="409"/>
      <c r="E398" s="409"/>
      <c r="F398" s="526"/>
      <c r="G398" s="409"/>
      <c r="H398" s="409"/>
      <c r="I398" s="409"/>
    </row>
    <row r="399" spans="2:9" ht="12.75">
      <c r="B399" s="409"/>
      <c r="C399" s="409"/>
      <c r="D399" s="409"/>
      <c r="E399" s="409"/>
      <c r="F399" s="526"/>
      <c r="G399" s="409"/>
      <c r="H399" s="409"/>
      <c r="I399" s="409"/>
    </row>
    <row r="400" spans="2:9" ht="12.75">
      <c r="B400" s="409"/>
      <c r="C400" s="409"/>
      <c r="D400" s="409"/>
      <c r="E400" s="409"/>
      <c r="F400" s="526"/>
      <c r="G400" s="409"/>
      <c r="H400" s="409"/>
      <c r="I400" s="409"/>
    </row>
    <row r="401" spans="2:9" ht="12.75">
      <c r="B401" s="409"/>
      <c r="C401" s="409"/>
      <c r="D401" s="409"/>
      <c r="E401" s="409"/>
      <c r="F401" s="526"/>
      <c r="G401" s="409"/>
      <c r="H401" s="409"/>
      <c r="I401" s="409"/>
    </row>
    <row r="402" spans="2:9" ht="12.75">
      <c r="B402" s="409"/>
      <c r="C402" s="409"/>
      <c r="D402" s="409"/>
      <c r="E402" s="409"/>
      <c r="F402" s="526"/>
      <c r="G402" s="409"/>
      <c r="H402" s="409"/>
      <c r="I402" s="409"/>
    </row>
    <row r="403" spans="2:9" ht="12.75">
      <c r="B403" s="409"/>
      <c r="C403" s="409"/>
      <c r="D403" s="409"/>
      <c r="E403" s="409"/>
      <c r="F403" s="526"/>
      <c r="G403" s="409"/>
      <c r="H403" s="409"/>
      <c r="I403" s="409"/>
    </row>
    <row r="404" spans="2:9" ht="12.75">
      <c r="B404" s="409"/>
      <c r="C404" s="409"/>
      <c r="D404" s="409"/>
      <c r="E404" s="409"/>
      <c r="F404" s="526"/>
      <c r="G404" s="409"/>
      <c r="H404" s="409"/>
      <c r="I404" s="409"/>
    </row>
    <row r="405" spans="2:9" ht="12.75">
      <c r="B405" s="409"/>
      <c r="C405" s="409"/>
      <c r="D405" s="409"/>
      <c r="E405" s="409"/>
      <c r="F405" s="526"/>
      <c r="G405" s="409"/>
      <c r="H405" s="409"/>
      <c r="I405" s="409"/>
    </row>
    <row r="406" spans="2:9" ht="12.75">
      <c r="B406" s="409"/>
      <c r="C406" s="409"/>
      <c r="D406" s="409"/>
      <c r="E406" s="409"/>
      <c r="F406" s="526"/>
      <c r="G406" s="409"/>
      <c r="H406" s="409"/>
      <c r="I406" s="409"/>
    </row>
    <row r="407" spans="2:9" ht="12.75">
      <c r="B407" s="409"/>
      <c r="C407" s="409"/>
      <c r="D407" s="409"/>
      <c r="E407" s="409"/>
      <c r="F407" s="526"/>
      <c r="G407" s="409"/>
      <c r="H407" s="409"/>
      <c r="I407" s="409"/>
    </row>
    <row r="408" spans="2:9" ht="12.75">
      <c r="B408" s="409"/>
      <c r="C408" s="409"/>
      <c r="D408" s="409"/>
      <c r="E408" s="409"/>
      <c r="F408" s="526"/>
      <c r="G408" s="409"/>
      <c r="H408" s="409"/>
      <c r="I408" s="409"/>
    </row>
    <row r="409" spans="2:9" ht="12.75">
      <c r="B409" s="409"/>
      <c r="C409" s="409"/>
      <c r="D409" s="409"/>
      <c r="E409" s="409"/>
      <c r="F409" s="526"/>
      <c r="G409" s="409"/>
      <c r="H409" s="409"/>
      <c r="I409" s="409"/>
    </row>
    <row r="410" spans="2:9" ht="12.75">
      <c r="B410" s="409"/>
      <c r="C410" s="409"/>
      <c r="D410" s="409"/>
      <c r="E410" s="409"/>
      <c r="F410" s="526"/>
      <c r="G410" s="409"/>
      <c r="H410" s="409"/>
      <c r="I410" s="409"/>
    </row>
    <row r="411" spans="2:9" ht="12.75">
      <c r="B411" s="409"/>
      <c r="C411" s="409"/>
      <c r="D411" s="409"/>
      <c r="E411" s="409"/>
      <c r="F411" s="526"/>
      <c r="G411" s="409"/>
      <c r="H411" s="409"/>
      <c r="I411" s="409"/>
    </row>
    <row r="412" spans="2:9" ht="12.75">
      <c r="B412" s="409"/>
      <c r="C412" s="409"/>
      <c r="D412" s="409"/>
      <c r="E412" s="409"/>
      <c r="F412" s="526"/>
      <c r="G412" s="409"/>
      <c r="H412" s="409"/>
      <c r="I412" s="409"/>
    </row>
    <row r="413" spans="2:9" ht="12.75">
      <c r="B413" s="409"/>
      <c r="C413" s="409"/>
      <c r="D413" s="409"/>
      <c r="E413" s="409"/>
      <c r="F413" s="526"/>
      <c r="G413" s="409"/>
      <c r="H413" s="409"/>
      <c r="I413" s="409"/>
    </row>
    <row r="414" spans="2:9" ht="12.75">
      <c r="B414" s="409"/>
      <c r="C414" s="409"/>
      <c r="D414" s="409"/>
      <c r="E414" s="409"/>
      <c r="F414" s="526"/>
      <c r="G414" s="409"/>
      <c r="H414" s="409"/>
      <c r="I414" s="409"/>
    </row>
    <row r="415" spans="2:9" ht="12.75">
      <c r="B415" s="409"/>
      <c r="C415" s="409"/>
      <c r="D415" s="409"/>
      <c r="E415" s="409"/>
      <c r="F415" s="526"/>
      <c r="G415" s="409"/>
      <c r="H415" s="409"/>
      <c r="I415" s="409"/>
    </row>
    <row r="416" spans="2:9" ht="12.75">
      <c r="B416" s="409"/>
      <c r="C416" s="409"/>
      <c r="D416" s="409"/>
      <c r="E416" s="409"/>
      <c r="F416" s="526"/>
      <c r="G416" s="409"/>
      <c r="H416" s="409"/>
      <c r="I416" s="409"/>
    </row>
    <row r="417" spans="2:9" ht="12.75">
      <c r="B417" s="409"/>
      <c r="C417" s="409"/>
      <c r="D417" s="409"/>
      <c r="E417" s="409"/>
      <c r="F417" s="526"/>
      <c r="G417" s="409"/>
      <c r="H417" s="409"/>
      <c r="I417" s="409"/>
    </row>
    <row r="418" spans="2:9" ht="12.75">
      <c r="B418" s="409"/>
      <c r="C418" s="409"/>
      <c r="D418" s="409"/>
      <c r="E418" s="409"/>
      <c r="F418" s="526"/>
      <c r="G418" s="409"/>
      <c r="H418" s="409"/>
      <c r="I418" s="409"/>
    </row>
    <row r="419" spans="2:9" ht="12.75">
      <c r="B419" s="409"/>
      <c r="C419" s="409"/>
      <c r="D419" s="409"/>
      <c r="E419" s="409"/>
      <c r="F419" s="526"/>
      <c r="G419" s="409"/>
      <c r="H419" s="409"/>
      <c r="I419" s="409"/>
    </row>
    <row r="420" spans="2:9" ht="12.75">
      <c r="B420" s="409"/>
      <c r="C420" s="409"/>
      <c r="D420" s="409"/>
      <c r="E420" s="409"/>
      <c r="F420" s="526"/>
      <c r="G420" s="409"/>
      <c r="H420" s="409"/>
      <c r="I420" s="409"/>
    </row>
    <row r="421" spans="2:9" ht="12.75">
      <c r="B421" s="409"/>
      <c r="C421" s="409"/>
      <c r="D421" s="409"/>
      <c r="E421" s="409"/>
      <c r="F421" s="526"/>
      <c r="G421" s="409"/>
      <c r="H421" s="409"/>
      <c r="I421" s="409"/>
    </row>
    <row r="422" spans="2:9" ht="12.75">
      <c r="B422" s="409"/>
      <c r="C422" s="409"/>
      <c r="D422" s="409"/>
      <c r="E422" s="409"/>
      <c r="F422" s="526"/>
      <c r="G422" s="409"/>
      <c r="H422" s="409"/>
      <c r="I422" s="409"/>
    </row>
    <row r="423" spans="2:9" ht="12.75">
      <c r="B423" s="409"/>
      <c r="C423" s="409"/>
      <c r="D423" s="409"/>
      <c r="E423" s="409"/>
      <c r="F423" s="526"/>
      <c r="G423" s="409"/>
      <c r="H423" s="409"/>
      <c r="I423" s="409"/>
    </row>
    <row r="424" spans="2:9" ht="12.75">
      <c r="B424" s="409"/>
      <c r="C424" s="409"/>
      <c r="D424" s="409"/>
      <c r="E424" s="409"/>
      <c r="F424" s="526"/>
      <c r="G424" s="409"/>
      <c r="H424" s="409"/>
      <c r="I424" s="409"/>
    </row>
    <row r="425" spans="2:9" ht="12.75">
      <c r="B425" s="409"/>
      <c r="C425" s="409"/>
      <c r="D425" s="409"/>
      <c r="E425" s="409"/>
      <c r="F425" s="526"/>
      <c r="G425" s="409"/>
      <c r="H425" s="409"/>
      <c r="I425" s="409"/>
    </row>
    <row r="426" spans="2:9" ht="12.75">
      <c r="B426" s="409"/>
      <c r="C426" s="409"/>
      <c r="D426" s="409"/>
      <c r="E426" s="409"/>
      <c r="F426" s="526"/>
      <c r="G426" s="409"/>
      <c r="H426" s="409"/>
      <c r="I426" s="409"/>
    </row>
    <row r="427" spans="2:9" ht="12.75">
      <c r="B427" s="409"/>
      <c r="C427" s="409"/>
      <c r="D427" s="409"/>
      <c r="E427" s="409"/>
      <c r="F427" s="526"/>
      <c r="G427" s="409"/>
      <c r="H427" s="409"/>
      <c r="I427" s="409"/>
    </row>
    <row r="428" spans="2:9" ht="12.75">
      <c r="B428" s="409"/>
      <c r="C428" s="409"/>
      <c r="D428" s="409"/>
      <c r="E428" s="409"/>
      <c r="F428" s="526"/>
      <c r="G428" s="409"/>
      <c r="H428" s="409"/>
      <c r="I428" s="409"/>
    </row>
    <row r="429" spans="2:9" ht="12.75">
      <c r="B429" s="409"/>
      <c r="C429" s="409"/>
      <c r="D429" s="409"/>
      <c r="E429" s="409"/>
      <c r="F429" s="526"/>
      <c r="G429" s="409"/>
      <c r="H429" s="409"/>
      <c r="I429" s="409"/>
    </row>
    <row r="430" spans="2:9" ht="12.75">
      <c r="B430" s="409"/>
      <c r="C430" s="409"/>
      <c r="D430" s="409"/>
      <c r="E430" s="409"/>
      <c r="F430" s="526"/>
      <c r="G430" s="409"/>
      <c r="H430" s="409"/>
      <c r="I430" s="409"/>
    </row>
    <row r="431" spans="2:9" ht="12.75">
      <c r="B431" s="409"/>
      <c r="C431" s="409"/>
      <c r="D431" s="409"/>
      <c r="E431" s="409"/>
      <c r="F431" s="526"/>
      <c r="G431" s="409"/>
      <c r="H431" s="409"/>
      <c r="I431" s="409"/>
    </row>
    <row r="432" spans="2:9" ht="12.75">
      <c r="B432" s="409"/>
      <c r="C432" s="409"/>
      <c r="D432" s="409"/>
      <c r="E432" s="409"/>
      <c r="F432" s="526"/>
      <c r="G432" s="409"/>
      <c r="H432" s="409"/>
      <c r="I432" s="409"/>
    </row>
    <row r="433" spans="2:9" ht="12.75">
      <c r="B433" s="409"/>
      <c r="C433" s="409"/>
      <c r="D433" s="409"/>
      <c r="E433" s="409"/>
      <c r="F433" s="526"/>
      <c r="G433" s="409"/>
      <c r="H433" s="409"/>
      <c r="I433" s="409"/>
    </row>
    <row r="434" spans="2:9" ht="12.75">
      <c r="B434" s="409"/>
      <c r="C434" s="409"/>
      <c r="D434" s="409"/>
      <c r="E434" s="409"/>
      <c r="F434" s="526"/>
      <c r="G434" s="409"/>
      <c r="H434" s="409"/>
      <c r="I434" s="409"/>
    </row>
    <row r="435" spans="2:9" ht="12.75">
      <c r="B435" s="409"/>
      <c r="C435" s="409"/>
      <c r="D435" s="409"/>
      <c r="E435" s="409"/>
      <c r="F435" s="526"/>
      <c r="G435" s="409"/>
      <c r="H435" s="409"/>
      <c r="I435" s="409"/>
    </row>
    <row r="436" spans="2:9" ht="12.75">
      <c r="B436" s="409"/>
      <c r="C436" s="409"/>
      <c r="D436" s="409"/>
      <c r="E436" s="409"/>
      <c r="F436" s="526"/>
      <c r="G436" s="409"/>
      <c r="H436" s="409"/>
      <c r="I436" s="409"/>
    </row>
    <row r="437" spans="2:9" ht="12.75">
      <c r="B437" s="409"/>
      <c r="C437" s="409"/>
      <c r="D437" s="409"/>
      <c r="E437" s="409"/>
      <c r="F437" s="526"/>
      <c r="G437" s="409"/>
      <c r="H437" s="409"/>
      <c r="I437" s="409"/>
    </row>
    <row r="438" spans="2:9" ht="12.75">
      <c r="B438" s="409"/>
      <c r="C438" s="409"/>
      <c r="D438" s="409"/>
      <c r="E438" s="409"/>
      <c r="F438" s="526"/>
      <c r="G438" s="409"/>
      <c r="H438" s="409"/>
      <c r="I438" s="409"/>
    </row>
    <row r="439" spans="2:9" ht="14.25" customHeight="1">
      <c r="B439" s="409"/>
      <c r="C439" s="409"/>
      <c r="D439" s="409"/>
      <c r="E439" s="409"/>
      <c r="F439" s="526"/>
      <c r="G439" s="409"/>
      <c r="H439" s="409"/>
      <c r="I439" s="409"/>
    </row>
    <row r="440" spans="2:9" ht="29.25" customHeight="1">
      <c r="B440" s="409"/>
      <c r="C440" s="409"/>
      <c r="D440" s="409"/>
      <c r="E440" s="409"/>
      <c r="F440" s="526"/>
      <c r="G440" s="409"/>
      <c r="H440" s="409"/>
      <c r="I440" s="409"/>
    </row>
    <row r="441" spans="2:9" ht="18.75" customHeight="1">
      <c r="B441" s="409"/>
      <c r="C441" s="409"/>
      <c r="D441" s="409"/>
      <c r="E441" s="409"/>
      <c r="F441" s="526"/>
      <c r="G441" s="409"/>
      <c r="H441" s="409"/>
      <c r="I441" s="409"/>
    </row>
    <row r="442" spans="2:9" ht="12.75">
      <c r="B442" s="409"/>
      <c r="C442" s="409"/>
      <c r="D442" s="409"/>
      <c r="E442" s="409"/>
      <c r="F442" s="526"/>
      <c r="G442" s="409"/>
      <c r="H442" s="409"/>
      <c r="I442" s="409"/>
    </row>
    <row r="443" spans="2:9" ht="12.75">
      <c r="B443" s="409"/>
      <c r="C443" s="409"/>
      <c r="D443" s="409"/>
      <c r="E443" s="409"/>
      <c r="F443" s="526"/>
      <c r="G443" s="409"/>
      <c r="H443" s="409"/>
      <c r="I443" s="409"/>
    </row>
    <row r="444" spans="2:9" ht="12.75">
      <c r="B444" s="409"/>
      <c r="C444" s="409"/>
      <c r="D444" s="409"/>
      <c r="E444" s="409"/>
      <c r="F444" s="526"/>
      <c r="G444" s="409"/>
      <c r="H444" s="409"/>
      <c r="I444" s="409"/>
    </row>
    <row r="445" spans="2:9" ht="12.75">
      <c r="B445" s="409"/>
      <c r="C445" s="409"/>
      <c r="D445" s="409"/>
      <c r="E445" s="409"/>
      <c r="F445" s="526"/>
      <c r="G445" s="409"/>
      <c r="H445" s="409"/>
      <c r="I445" s="409"/>
    </row>
    <row r="446" spans="2:9" ht="12.75">
      <c r="B446" s="409"/>
      <c r="C446" s="409"/>
      <c r="D446" s="409"/>
      <c r="E446" s="409"/>
      <c r="F446" s="526"/>
      <c r="G446" s="409"/>
      <c r="H446" s="409"/>
      <c r="I446" s="409"/>
    </row>
    <row r="447" spans="2:9" ht="12.75">
      <c r="B447" s="409"/>
      <c r="C447" s="409"/>
      <c r="D447" s="409"/>
      <c r="E447" s="409"/>
      <c r="F447" s="526"/>
      <c r="G447" s="409"/>
      <c r="H447" s="409"/>
      <c r="I447" s="409"/>
    </row>
    <row r="448" spans="2:9" ht="12.75">
      <c r="B448" s="409"/>
      <c r="C448" s="409"/>
      <c r="D448" s="409"/>
      <c r="E448" s="409"/>
      <c r="F448" s="526"/>
      <c r="G448" s="409"/>
      <c r="H448" s="409"/>
      <c r="I448" s="409"/>
    </row>
    <row r="449" spans="2:9" ht="12.75">
      <c r="B449" s="409"/>
      <c r="C449" s="409"/>
      <c r="D449" s="409"/>
      <c r="E449" s="409"/>
      <c r="F449" s="526"/>
      <c r="G449" s="409"/>
      <c r="H449" s="409"/>
      <c r="I449" s="409"/>
    </row>
    <row r="450" spans="2:9" ht="12.75">
      <c r="B450" s="409"/>
      <c r="C450" s="409"/>
      <c r="D450" s="409"/>
      <c r="E450" s="409"/>
      <c r="F450" s="526"/>
      <c r="G450" s="409"/>
      <c r="H450" s="409"/>
      <c r="I450" s="409"/>
    </row>
    <row r="451" spans="2:9" ht="12.75">
      <c r="B451" s="409"/>
      <c r="C451" s="409"/>
      <c r="D451" s="409"/>
      <c r="E451" s="409"/>
      <c r="F451" s="526"/>
      <c r="G451" s="409"/>
      <c r="H451" s="409"/>
      <c r="I451" s="409"/>
    </row>
    <row r="452" spans="2:9" ht="12.75">
      <c r="B452" s="409"/>
      <c r="C452" s="409"/>
      <c r="D452" s="409"/>
      <c r="E452" s="409"/>
      <c r="F452" s="526"/>
      <c r="G452" s="409"/>
      <c r="H452" s="409"/>
      <c r="I452" s="409"/>
    </row>
    <row r="453" spans="2:9" ht="12.75">
      <c r="B453" s="409"/>
      <c r="C453" s="409"/>
      <c r="D453" s="409"/>
      <c r="E453" s="409"/>
      <c r="F453" s="526"/>
      <c r="G453" s="409"/>
      <c r="H453" s="409"/>
      <c r="I453" s="409"/>
    </row>
    <row r="454" spans="2:9" ht="12.75">
      <c r="B454" s="409"/>
      <c r="C454" s="409"/>
      <c r="D454" s="409"/>
      <c r="E454" s="409"/>
      <c r="F454" s="526"/>
      <c r="G454" s="409"/>
      <c r="H454" s="409"/>
      <c r="I454" s="409"/>
    </row>
    <row r="455" spans="2:9" ht="12.75">
      <c r="B455" s="409"/>
      <c r="C455" s="409"/>
      <c r="D455" s="409"/>
      <c r="E455" s="409"/>
      <c r="F455" s="526"/>
      <c r="G455" s="409"/>
      <c r="H455" s="409"/>
      <c r="I455" s="409"/>
    </row>
  </sheetData>
  <mergeCells count="15">
    <mergeCell ref="I2:J2"/>
    <mergeCell ref="I3:K3"/>
    <mergeCell ref="I12:I13"/>
    <mergeCell ref="D166:E166"/>
    <mergeCell ref="D32:E32"/>
    <mergeCell ref="D49:E49"/>
    <mergeCell ref="D38:E38"/>
    <mergeCell ref="D120:E120"/>
    <mergeCell ref="D74:E74"/>
    <mergeCell ref="B12:B13"/>
    <mergeCell ref="C12:E12"/>
    <mergeCell ref="D16:E16"/>
    <mergeCell ref="H12:H13"/>
    <mergeCell ref="G12:G13"/>
    <mergeCell ref="F12:F13"/>
  </mergeCells>
  <printOptions horizontalCentered="1"/>
  <pageMargins left="0.11811023622047245" right="0" top="0.3937007874015748" bottom="0.3937007874015748" header="0" footer="0"/>
  <pageSetup horizontalDpi="600" verticalDpi="600" orientation="landscape" pageOrder="overThenDown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R488"/>
  <sheetViews>
    <sheetView showGridLines="0" zoomScale="75" zoomScaleNormal="75" workbookViewId="0" topLeftCell="C1">
      <selection activeCell="K5" sqref="K5"/>
    </sheetView>
  </sheetViews>
  <sheetFormatPr defaultColWidth="9.00390625" defaultRowHeight="12.75"/>
  <cols>
    <col min="1" max="1" width="33.625" style="1" customWidth="1"/>
    <col min="2" max="2" width="14.75390625" style="2" customWidth="1"/>
    <col min="3" max="3" width="16.25390625" style="2" customWidth="1"/>
    <col min="4" max="4" width="14.625" style="2" customWidth="1"/>
    <col min="5" max="5" width="13.125" style="2" customWidth="1"/>
    <col min="6" max="6" width="13.25390625" style="2" customWidth="1"/>
    <col min="7" max="7" width="14.75390625" style="2" customWidth="1"/>
    <col min="8" max="8" width="14.875" style="2" customWidth="1"/>
    <col min="9" max="9" width="15.75390625" style="2" customWidth="1"/>
    <col min="10" max="10" width="15.25390625" style="2" customWidth="1"/>
    <col min="11" max="11" width="25.25390625" style="2" customWidth="1"/>
    <col min="12" max="15" width="21.75390625" style="2" customWidth="1"/>
    <col min="16" max="16" width="9.25390625" style="4" customWidth="1"/>
    <col min="17" max="17" width="10.375" style="4" bestFit="1" customWidth="1"/>
    <col min="18" max="18" width="17.25390625" style="4" customWidth="1"/>
    <col min="19" max="16384" width="9.125" style="4" customWidth="1"/>
  </cols>
  <sheetData>
    <row r="2" spans="3:15" ht="38.25" customHeight="1">
      <c r="C2" s="260"/>
      <c r="D2" s="260"/>
      <c r="E2" s="260"/>
      <c r="F2" s="260"/>
      <c r="G2" s="260"/>
      <c r="H2" s="640" t="s">
        <v>715</v>
      </c>
      <c r="I2" s="640"/>
      <c r="J2" s="260"/>
      <c r="K2" s="260"/>
      <c r="L2" s="260"/>
      <c r="M2" s="260"/>
      <c r="N2" s="260"/>
      <c r="O2" s="260"/>
    </row>
    <row r="3" spans="3:15" ht="20.25" customHeight="1">
      <c r="C3" s="260"/>
      <c r="D3" s="260"/>
      <c r="E3" s="260"/>
      <c r="F3" s="260"/>
      <c r="G3" s="260"/>
      <c r="H3" s="640" t="s">
        <v>2</v>
      </c>
      <c r="I3" s="640"/>
      <c r="J3" s="656"/>
      <c r="K3" s="260"/>
      <c r="L3" s="260"/>
      <c r="M3" s="260"/>
      <c r="N3" s="260"/>
      <c r="O3" s="260"/>
    </row>
    <row r="4" spans="3:15" ht="20.25" customHeight="1">
      <c r="C4" s="260"/>
      <c r="D4" s="260"/>
      <c r="E4" s="260"/>
      <c r="F4" s="260"/>
      <c r="G4" s="260"/>
      <c r="H4" s="657" t="s">
        <v>633</v>
      </c>
      <c r="I4" s="657"/>
      <c r="J4" s="260"/>
      <c r="K4" s="260"/>
      <c r="L4" s="260"/>
      <c r="M4" s="260"/>
      <c r="N4" s="260"/>
      <c r="O4" s="260"/>
    </row>
    <row r="5" spans="2:15" ht="18" customHeight="1">
      <c r="B5" s="260" t="s">
        <v>716</v>
      </c>
      <c r="C5" s="260"/>
      <c r="D5" s="260"/>
      <c r="E5" s="260"/>
      <c r="F5" s="260"/>
      <c r="G5" s="260"/>
      <c r="H5" s="657" t="s">
        <v>93</v>
      </c>
      <c r="I5" s="657"/>
      <c r="J5" s="658"/>
      <c r="K5" s="260"/>
      <c r="L5" s="260"/>
      <c r="M5" s="260"/>
      <c r="N5" s="260"/>
      <c r="O5" s="260"/>
    </row>
    <row r="6" spans="1:15" ht="23.25" customHeight="1">
      <c r="A6" s="119" t="s">
        <v>717</v>
      </c>
      <c r="B6" s="120"/>
      <c r="C6" s="120"/>
      <c r="D6" s="120"/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23.25" customHeight="1">
      <c r="A7" s="26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7.25" customHeight="1" thickBot="1">
      <c r="A8" s="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53.25" customHeight="1">
      <c r="A9" s="262" t="s">
        <v>718</v>
      </c>
      <c r="B9" s="646" t="s">
        <v>719</v>
      </c>
      <c r="C9" s="647"/>
      <c r="D9" s="647"/>
      <c r="E9" s="647"/>
      <c r="F9" s="647"/>
      <c r="G9" s="648"/>
      <c r="H9" s="646" t="s">
        <v>259</v>
      </c>
      <c r="I9" s="647"/>
      <c r="J9" s="648"/>
      <c r="K9" s="263"/>
      <c r="L9" s="655"/>
      <c r="M9" s="655"/>
      <c r="N9" s="655"/>
      <c r="O9" s="655"/>
    </row>
    <row r="10" spans="1:15" ht="18" customHeight="1">
      <c r="A10" s="265"/>
      <c r="B10" s="266"/>
      <c r="C10" s="649" t="s">
        <v>720</v>
      </c>
      <c r="D10" s="651"/>
      <c r="E10" s="651"/>
      <c r="F10" s="651"/>
      <c r="G10" s="652"/>
      <c r="H10" s="266"/>
      <c r="I10" s="649" t="s">
        <v>720</v>
      </c>
      <c r="J10" s="650"/>
      <c r="K10" s="263"/>
      <c r="L10" s="264"/>
      <c r="M10" s="264"/>
      <c r="N10" s="263"/>
      <c r="O10" s="263"/>
    </row>
    <row r="11" spans="1:15" ht="18" customHeight="1">
      <c r="A11" s="265"/>
      <c r="B11" s="268"/>
      <c r="C11" s="269"/>
      <c r="D11" s="270"/>
      <c r="E11" s="649" t="s">
        <v>721</v>
      </c>
      <c r="F11" s="654"/>
      <c r="G11" s="650"/>
      <c r="H11" s="268"/>
      <c r="I11" s="653" t="s">
        <v>722</v>
      </c>
      <c r="J11" s="270"/>
      <c r="K11" s="263"/>
      <c r="L11" s="264"/>
      <c r="M11" s="264"/>
      <c r="N11" s="263"/>
      <c r="O11" s="263"/>
    </row>
    <row r="12" spans="1:15" ht="63" customHeight="1">
      <c r="A12" s="271"/>
      <c r="B12" s="272" t="s">
        <v>271</v>
      </c>
      <c r="C12" s="273" t="s">
        <v>723</v>
      </c>
      <c r="D12" s="273" t="s">
        <v>724</v>
      </c>
      <c r="E12" s="273" t="s">
        <v>725</v>
      </c>
      <c r="F12" s="273" t="s">
        <v>726</v>
      </c>
      <c r="G12" s="274" t="s">
        <v>727</v>
      </c>
      <c r="H12" s="272" t="s">
        <v>271</v>
      </c>
      <c r="I12" s="591"/>
      <c r="J12" s="274" t="s">
        <v>728</v>
      </c>
      <c r="K12" s="275"/>
      <c r="L12" s="264"/>
      <c r="M12" s="264"/>
      <c r="N12" s="264"/>
      <c r="O12" s="264"/>
    </row>
    <row r="13" spans="1:15" ht="18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276">
        <v>8</v>
      </c>
      <c r="I13" s="8">
        <v>9</v>
      </c>
      <c r="J13" s="8">
        <v>10</v>
      </c>
      <c r="K13" s="277"/>
      <c r="L13" s="277"/>
      <c r="M13" s="277"/>
      <c r="N13" s="277"/>
      <c r="O13" s="277"/>
    </row>
    <row r="14" spans="1:15" ht="49.5" customHeight="1">
      <c r="A14" s="422" t="s">
        <v>729</v>
      </c>
      <c r="B14" s="39">
        <f>SUM(C14:G14)</f>
        <v>15829700</v>
      </c>
      <c r="C14" s="423">
        <v>10405000</v>
      </c>
      <c r="D14" s="423">
        <v>90000</v>
      </c>
      <c r="E14" s="423">
        <v>850000</v>
      </c>
      <c r="F14" s="423">
        <v>0</v>
      </c>
      <c r="G14" s="423">
        <f>9234700-4750000</f>
        <v>4484700</v>
      </c>
      <c r="H14" s="424">
        <f>20579700-4750000</f>
        <v>15829700</v>
      </c>
      <c r="I14" s="423">
        <v>6231246</v>
      </c>
      <c r="J14" s="423">
        <f>9234700-4750000</f>
        <v>4484700</v>
      </c>
      <c r="K14" s="277"/>
      <c r="L14" s="277"/>
      <c r="M14" s="277"/>
      <c r="N14" s="277"/>
      <c r="O14" s="277"/>
    </row>
    <row r="15" spans="1:15" ht="49.5" customHeight="1">
      <c r="A15" s="279" t="s">
        <v>120</v>
      </c>
      <c r="B15" s="39">
        <f>SUM(C15:G15)</f>
        <v>11346000</v>
      </c>
      <c r="C15" s="39">
        <v>9707000</v>
      </c>
      <c r="D15" s="39">
        <v>73000</v>
      </c>
      <c r="E15" s="39">
        <v>736000</v>
      </c>
      <c r="F15" s="39">
        <v>0</v>
      </c>
      <c r="G15" s="39">
        <f>1630000-800000</f>
        <v>830000</v>
      </c>
      <c r="H15" s="39">
        <f>12146000-800000</f>
        <v>11346000</v>
      </c>
      <c r="I15" s="39">
        <v>2513800</v>
      </c>
      <c r="J15" s="39">
        <v>1051000</v>
      </c>
      <c r="K15" s="278"/>
      <c r="L15" s="278"/>
      <c r="M15" s="278"/>
      <c r="N15" s="278"/>
      <c r="O15" s="278"/>
    </row>
    <row r="16" spans="1:15" ht="49.5" customHeight="1">
      <c r="A16" s="279" t="s">
        <v>730</v>
      </c>
      <c r="B16" s="39">
        <f>SUM(C16:G16)</f>
        <v>950300</v>
      </c>
      <c r="C16" s="39">
        <v>422300</v>
      </c>
      <c r="D16" s="39">
        <v>0</v>
      </c>
      <c r="E16" s="39">
        <v>228000</v>
      </c>
      <c r="F16" s="39">
        <v>0</v>
      </c>
      <c r="G16" s="39">
        <v>300000</v>
      </c>
      <c r="H16" s="39">
        <v>952580</v>
      </c>
      <c r="I16" s="39">
        <v>246700</v>
      </c>
      <c r="J16" s="39">
        <v>300000</v>
      </c>
      <c r="K16" s="278"/>
      <c r="L16" s="278"/>
      <c r="M16" s="278"/>
      <c r="N16" s="278"/>
      <c r="O16" s="278"/>
    </row>
    <row r="17" spans="1:18" ht="49.5" customHeight="1">
      <c r="A17" s="280" t="s">
        <v>731</v>
      </c>
      <c r="B17" s="281">
        <f aca="true" t="shared" si="0" ref="B17:J17">B14+B15+B16</f>
        <v>28126000</v>
      </c>
      <c r="C17" s="281">
        <f t="shared" si="0"/>
        <v>20534300</v>
      </c>
      <c r="D17" s="281">
        <f t="shared" si="0"/>
        <v>163000</v>
      </c>
      <c r="E17" s="281">
        <f t="shared" si="0"/>
        <v>1814000</v>
      </c>
      <c r="F17" s="281">
        <f t="shared" si="0"/>
        <v>0</v>
      </c>
      <c r="G17" s="281">
        <f t="shared" si="0"/>
        <v>5614700</v>
      </c>
      <c r="H17" s="281">
        <f t="shared" si="0"/>
        <v>28128280</v>
      </c>
      <c r="I17" s="281">
        <f t="shared" si="0"/>
        <v>8991746</v>
      </c>
      <c r="J17" s="281">
        <f t="shared" si="0"/>
        <v>5835700</v>
      </c>
      <c r="K17" s="282"/>
      <c r="L17" s="282"/>
      <c r="M17" s="282"/>
      <c r="N17" s="282"/>
      <c r="O17" s="282"/>
      <c r="Q17" s="4" t="e">
        <f>IF(A17&gt;0,#REF!,0)</f>
        <v>#REF!</v>
      </c>
      <c r="R17" s="4" t="e">
        <f>IF(#REF!&gt;0,#REF!,0)</f>
        <v>#REF!</v>
      </c>
    </row>
    <row r="18" spans="1:15" ht="18">
      <c r="A18" s="46"/>
      <c r="B18" s="278"/>
      <c r="C18" s="278"/>
      <c r="D18" s="278"/>
      <c r="E18" s="278"/>
      <c r="F18" s="278"/>
      <c r="G18" s="278"/>
      <c r="H18" s="278"/>
      <c r="I18" s="278"/>
      <c r="J18" s="278"/>
      <c r="K18" s="260"/>
      <c r="L18" s="260"/>
      <c r="M18" s="260"/>
      <c r="N18" s="260"/>
      <c r="O18" s="260"/>
    </row>
    <row r="19" spans="1:18" ht="12.7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4"/>
      <c r="L19" s="284"/>
      <c r="M19" s="284"/>
      <c r="N19" s="284"/>
      <c r="O19" s="284"/>
      <c r="Q19" s="4">
        <f>IF(A19&gt;0,#REF!,0)</f>
        <v>0</v>
      </c>
      <c r="R19" s="4" t="e">
        <f>IF(#REF!&gt;0,#REF!,0)</f>
        <v>#REF!</v>
      </c>
    </row>
    <row r="20" spans="1:18" ht="22.5" customHeight="1">
      <c r="A20" s="645"/>
      <c r="B20" s="645"/>
      <c r="C20" s="645"/>
      <c r="D20" s="645"/>
      <c r="E20" s="645"/>
      <c r="F20" s="645"/>
      <c r="G20" s="645"/>
      <c r="H20" s="645"/>
      <c r="I20" s="645"/>
      <c r="J20" s="645"/>
      <c r="K20" s="4"/>
      <c r="L20" s="4"/>
      <c r="M20" s="4"/>
      <c r="N20" s="4"/>
      <c r="O20" s="4"/>
      <c r="Q20" s="4">
        <f>IF(A20&gt;0,#REF!,0)</f>
        <v>0</v>
      </c>
      <c r="R20" s="4" t="e">
        <f>IF(#REF!&gt;0,#REF!,0)</f>
        <v>#REF!</v>
      </c>
    </row>
    <row r="21" spans="1:1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Q21" s="4">
        <f>IF(A21&gt;0,#REF!,0)</f>
        <v>0</v>
      </c>
      <c r="R21" s="4" t="e">
        <f>IF(#REF!&gt;0,#REF!,0)</f>
        <v>#REF!</v>
      </c>
    </row>
    <row r="22" spans="1:18" ht="21" customHeight="1">
      <c r="A22" s="645"/>
      <c r="B22" s="645"/>
      <c r="C22" s="645"/>
      <c r="D22" s="645"/>
      <c r="E22" s="645"/>
      <c r="F22" s="645"/>
      <c r="G22" s="645"/>
      <c r="H22" s="645"/>
      <c r="I22" s="4"/>
      <c r="J22" s="4"/>
      <c r="K22" s="4"/>
      <c r="L22" s="4"/>
      <c r="M22" s="4"/>
      <c r="N22" s="4"/>
      <c r="O22" s="4"/>
      <c r="Q22" s="4">
        <f>IF(A22&gt;0,#REF!,0)</f>
        <v>0</v>
      </c>
      <c r="R22" s="4" t="e">
        <f>IF(#REF!&gt;0,#REF!,0)</f>
        <v>#REF!</v>
      </c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Q23" s="4">
        <f>IF(A23&gt;0,#REF!,0)</f>
        <v>0</v>
      </c>
      <c r="R23" s="4" t="e">
        <f>IF(#REF!&gt;0,#REF!,0)</f>
        <v>#REF!</v>
      </c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>
        <f>IF(A24&gt;0,#REF!,0)</f>
        <v>0</v>
      </c>
      <c r="R24" s="4" t="e">
        <f>IF(#REF!&gt;0,#REF!,0)</f>
        <v>#REF!</v>
      </c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Q25" s="4">
        <f>IF(A25&gt;0,#REF!,0)</f>
        <v>0</v>
      </c>
      <c r="R25" s="4" t="e">
        <f>IF(#REF!&gt;0,#REF!,0)</f>
        <v>#REF!</v>
      </c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>
        <f>IF(A26&gt;0,#REF!,0)</f>
        <v>0</v>
      </c>
      <c r="R26" s="4" t="e">
        <f>IF(#REF!&gt;0,#REF!,0)</f>
        <v>#REF!</v>
      </c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Q27" s="4">
        <f>IF(A27&gt;0,#REF!,0)</f>
        <v>0</v>
      </c>
      <c r="R27" s="4" t="e">
        <f>IF(#REF!&gt;0,#REF!,0)</f>
        <v>#REF!</v>
      </c>
    </row>
    <row r="28" spans="1:18" ht="2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>
        <f>IF(A28&gt;0,#REF!,0)</f>
        <v>0</v>
      </c>
      <c r="R28" s="4" t="e">
        <f>IF(#REF!&gt;0,#REF!,0)</f>
        <v>#REF!</v>
      </c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Q29" s="4">
        <f>IF(A29&gt;0,#REF!,0)</f>
        <v>0</v>
      </c>
      <c r="R29" s="4" t="e">
        <f>IF(#REF!&gt;0,#REF!,0)</f>
        <v>#REF!</v>
      </c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Q30" s="4">
        <f>IF(A30&gt;0,#REF!,0)</f>
        <v>0</v>
      </c>
      <c r="R30" s="4" t="e">
        <f>IF(#REF!&gt;0,#REF!,0)</f>
        <v>#REF!</v>
      </c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4">
        <f>IF(A31&gt;0,#REF!,0)</f>
        <v>0</v>
      </c>
      <c r="R31" s="4" t="e">
        <f>IF(#REF!&gt;0,#REF!,0)</f>
        <v>#REF!</v>
      </c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4">
        <f>IF(A32&gt;0,#REF!,0)</f>
        <v>0</v>
      </c>
      <c r="R32" s="4" t="e">
        <f>IF(#REF!&gt;0,#REF!,0)</f>
        <v>#REF!</v>
      </c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4">
        <f>IF(A33&gt;0,#REF!,0)</f>
        <v>0</v>
      </c>
      <c r="R33" s="4" t="e">
        <f>IF(#REF!&gt;0,#REF!,0)</f>
        <v>#REF!</v>
      </c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4">
        <f>IF(A34&gt;0,#REF!,0)</f>
        <v>0</v>
      </c>
      <c r="R34" s="4" t="e">
        <f>IF(#REF!&gt;0,#REF!,0)</f>
        <v>#REF!</v>
      </c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4">
        <f>IF(A35&gt;0,#REF!,0)</f>
        <v>0</v>
      </c>
      <c r="R35" s="4" t="e">
        <f>IF(#REF!&gt;0,#REF!,0)</f>
        <v>#REF!</v>
      </c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4">
        <f>IF(A36&gt;0,#REF!,0)</f>
        <v>0</v>
      </c>
      <c r="R36" s="4" t="e">
        <f>IF(#REF!&gt;0,#REF!,0)</f>
        <v>#REF!</v>
      </c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>
        <f>IF(A37&gt;0,#REF!,0)</f>
        <v>0</v>
      </c>
      <c r="R37" s="4" t="e">
        <f>IF(#REF!&gt;0,#REF!,0)</f>
        <v>#REF!</v>
      </c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4">
        <f>IF(A38&gt;0,#REF!,0)</f>
        <v>0</v>
      </c>
      <c r="R38" s="4" t="e">
        <f>IF(#REF!&gt;0,#REF!,0)</f>
        <v>#REF!</v>
      </c>
    </row>
    <row r="39" spans="1:18" ht="36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>
        <f>IF(A39&gt;0,#REF!,0)</f>
        <v>0</v>
      </c>
      <c r="R39" s="4" t="e">
        <f>IF(#REF!&gt;0,#REF!,0)</f>
        <v>#REF!</v>
      </c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4">
        <f>IF(A40&gt;0,#REF!,0)</f>
        <v>0</v>
      </c>
      <c r="R40" s="4" t="e">
        <f>IF(#REF!&gt;0,#REF!,0)</f>
        <v>#REF!</v>
      </c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4">
        <f>IF(A41&gt;0,#REF!,0)</f>
        <v>0</v>
      </c>
      <c r="R41" s="4" t="e">
        <f>IF(#REF!&gt;0,#REF!,0)</f>
        <v>#REF!</v>
      </c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4">
        <f>IF(A42&gt;0,#REF!,0)</f>
        <v>0</v>
      </c>
      <c r="R42" s="4" t="e">
        <f>IF(#REF!&gt;0,#REF!,0)</f>
        <v>#REF!</v>
      </c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>
        <f>IF(A43&gt;0,#REF!,0)</f>
        <v>0</v>
      </c>
      <c r="R43" s="4" t="e">
        <f>IF(#REF!&gt;0,#REF!,0)</f>
        <v>#REF!</v>
      </c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4">
        <f>IF(A44&gt;0,#REF!,0)</f>
        <v>0</v>
      </c>
      <c r="R44" s="4" t="e">
        <f>IF(#REF!&gt;0,#REF!,0)</f>
        <v>#REF!</v>
      </c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4">
        <f>IF(A45&gt;0,#REF!,0)</f>
        <v>0</v>
      </c>
      <c r="R45" s="4" t="e">
        <f>IF(#REF!&gt;0,#REF!,0)</f>
        <v>#REF!</v>
      </c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>
        <f>IF(A46&gt;0,#REF!,0)</f>
        <v>0</v>
      </c>
      <c r="R46" s="4" t="e">
        <f>IF(#REF!&gt;0,#REF!,0)</f>
        <v>#REF!</v>
      </c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>
        <f>IF(A47&gt;0,#REF!,0)</f>
        <v>0</v>
      </c>
      <c r="R47" s="4" t="e">
        <f>IF(#REF!&gt;0,#REF!,0)</f>
        <v>#REF!</v>
      </c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4">
        <f>IF(A48&gt;0,#REF!,0)</f>
        <v>0</v>
      </c>
      <c r="R48" s="4" t="e">
        <f>IF(#REF!&gt;0,#REF!,0)</f>
        <v>#REF!</v>
      </c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4">
        <f>IF(A49&gt;0,#REF!,0)</f>
        <v>0</v>
      </c>
      <c r="R49" s="4" t="e">
        <f>IF(#REF!&gt;0,#REF!,0)</f>
        <v>#REF!</v>
      </c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>
        <f>IF(A50&gt;0,#REF!,0)</f>
        <v>0</v>
      </c>
      <c r="R50" s="4" t="e">
        <f>IF(#REF!&gt;0,#REF!,0)</f>
        <v>#REF!</v>
      </c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4">
        <f>IF(A51&gt;0,#REF!,0)</f>
        <v>0</v>
      </c>
      <c r="R51" s="4" t="e">
        <f>IF(#REF!&gt;0,#REF!,0)</f>
        <v>#REF!</v>
      </c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>
        <f>IF(A52&gt;0,#REF!,0)</f>
        <v>0</v>
      </c>
      <c r="R52" s="4" t="e">
        <f>IF(#REF!&gt;0,#REF!,0)</f>
        <v>#REF!</v>
      </c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4">
        <f>IF(A53&gt;0,#REF!,0)</f>
        <v>0</v>
      </c>
      <c r="R53" s="4" t="e">
        <f>IF(#REF!&gt;0,#REF!,0)</f>
        <v>#REF!</v>
      </c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4">
        <f>IF(A54&gt;0,#REF!,0)</f>
        <v>0</v>
      </c>
      <c r="R54" s="4" t="e">
        <f>IF(#REF!&gt;0,#REF!,0)</f>
        <v>#REF!</v>
      </c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4">
        <f>IF(A55&gt;0,#REF!,0)</f>
        <v>0</v>
      </c>
      <c r="R55" s="4" t="e">
        <f>IF(#REF!&gt;0,#REF!,0)</f>
        <v>#REF!</v>
      </c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4">
        <f>IF(A56&gt;0,#REF!,0)</f>
        <v>0</v>
      </c>
      <c r="R56" s="4" t="e">
        <f>IF(#REF!&gt;0,#REF!,0)</f>
        <v>#REF!</v>
      </c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>
        <f>IF(A57&gt;0,#REF!,0)</f>
        <v>0</v>
      </c>
      <c r="R57" s="4" t="e">
        <f>IF(#REF!&gt;0,#REF!,0)</f>
        <v>#REF!</v>
      </c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>
        <f>IF(A58&gt;0,#REF!,0)</f>
        <v>0</v>
      </c>
      <c r="R58" s="4" t="e">
        <f>IF(#REF!&gt;0,#REF!,0)</f>
        <v>#REF!</v>
      </c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>
        <f>IF(A59&gt;0,#REF!,0)</f>
        <v>0</v>
      </c>
      <c r="R59" s="4" t="e">
        <f>IF(#REF!&gt;0,#REF!,0)</f>
        <v>#REF!</v>
      </c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>
        <f>IF(A60&gt;0,#REF!,0)</f>
        <v>0</v>
      </c>
      <c r="R60" s="4" t="e">
        <f>IF(#REF!&gt;0,#REF!,0)</f>
        <v>#REF!</v>
      </c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>
        <f>IF(A61&gt;0,#REF!,0)</f>
        <v>0</v>
      </c>
      <c r="R61" s="4" t="e">
        <f>IF(#REF!&gt;0,#REF!,0)</f>
        <v>#REF!</v>
      </c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4">
        <f>IF(A62&gt;0,#REF!,0)</f>
        <v>0</v>
      </c>
      <c r="R62" s="4" t="e">
        <f>IF(#REF!&gt;0,#REF!,0)</f>
        <v>#REF!</v>
      </c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4">
        <f>IF(A63&gt;0,#REF!,0)</f>
        <v>0</v>
      </c>
      <c r="R63" s="4" t="e">
        <f>IF(#REF!&gt;0,#REF!,0)</f>
        <v>#REF!</v>
      </c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4">
        <f>IF(A64&gt;0,#REF!,0)</f>
        <v>0</v>
      </c>
      <c r="R64" s="4" t="e">
        <f>IF(#REF!&gt;0,#REF!,0)</f>
        <v>#REF!</v>
      </c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>
        <f>IF(A65&gt;0,#REF!,0)</f>
        <v>0</v>
      </c>
      <c r="R65" s="4" t="e">
        <f>IF(#REF!&gt;0,#REF!,0)</f>
        <v>#REF!</v>
      </c>
    </row>
    <row r="66" spans="1:18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4">
        <f>IF(A66&gt;0,#REF!,0)</f>
        <v>0</v>
      </c>
      <c r="R66" s="4" t="e">
        <f>IF(#REF!&gt;0,#REF!,0)</f>
        <v>#REF!</v>
      </c>
    </row>
    <row r="67" spans="1:18" ht="18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4">
        <f>IF(A67&gt;0,#REF!,0)</f>
        <v>0</v>
      </c>
      <c r="R67" s="4" t="e">
        <f>IF(#REF!&gt;0,#REF!,0)</f>
        <v>#REF!</v>
      </c>
    </row>
    <row r="68" spans="1:18" ht="18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4">
        <f>IF(A68&gt;0,#REF!,0)</f>
        <v>0</v>
      </c>
      <c r="R68" s="4" t="e">
        <f>IF(#REF!&gt;0,#REF!,0)</f>
        <v>#REF!</v>
      </c>
    </row>
    <row r="69" spans="1:18" ht="32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4">
        <f>IF(A69&gt;0,#REF!,0)</f>
        <v>0</v>
      </c>
      <c r="R69" s="4" t="e">
        <f>IF(#REF!&gt;0,#REF!,0)</f>
        <v>#REF!</v>
      </c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4">
        <f>IF(A70&gt;0,#REF!,0)</f>
        <v>0</v>
      </c>
      <c r="R70" s="4" t="e">
        <f>IF(#REF!&gt;0,#REF!,0)</f>
        <v>#REF!</v>
      </c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4">
        <f>IF(A71&gt;0,#REF!,0)</f>
        <v>0</v>
      </c>
      <c r="R71" s="4" t="e">
        <f>IF(#REF!&gt;0,#REF!,0)</f>
        <v>#REF!</v>
      </c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4">
        <f>IF(A72&gt;0,#REF!,0)</f>
        <v>0</v>
      </c>
      <c r="R72" s="4" t="e">
        <f>IF(#REF!&gt;0,#REF!,0)</f>
        <v>#REF!</v>
      </c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4">
        <f>IF(A73&gt;0,#REF!,0)</f>
        <v>0</v>
      </c>
      <c r="R73" s="4" t="e">
        <f>IF(#REF!&gt;0,#REF!,0)</f>
        <v>#REF!</v>
      </c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4">
        <f>IF(A74&gt;0,#REF!,0)</f>
        <v>0</v>
      </c>
      <c r="R74" s="4" t="e">
        <f>IF(#REF!&gt;0,#REF!,0)</f>
        <v>#REF!</v>
      </c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4">
        <f>IF(A75&gt;0,#REF!,0)</f>
        <v>0</v>
      </c>
      <c r="R75" s="4" t="e">
        <f>IF(#REF!&gt;0,#REF!,0)</f>
        <v>#REF!</v>
      </c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4">
        <f>IF(A76&gt;0,#REF!,0)</f>
        <v>0</v>
      </c>
      <c r="R76" s="4" t="e">
        <f>IF(#REF!&gt;0,#REF!,0)</f>
        <v>#REF!</v>
      </c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4">
        <f>IF(A77&gt;0,#REF!,0)</f>
        <v>0</v>
      </c>
      <c r="R77" s="4" t="e">
        <f>IF(#REF!&gt;0,#REF!,0)</f>
        <v>#REF!</v>
      </c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4">
        <f>IF(A78&gt;0,#REF!,0)</f>
        <v>0</v>
      </c>
      <c r="R78" s="4" t="e">
        <f>IF(#REF!&gt;0,#REF!,0)</f>
        <v>#REF!</v>
      </c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4">
        <f>IF(A79&gt;0,#REF!,0)</f>
        <v>0</v>
      </c>
      <c r="R79" s="4" t="e">
        <f>IF(#REF!&gt;0,#REF!,0)</f>
        <v>#REF!</v>
      </c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>
        <f>IF(A80&gt;0,#REF!,0)</f>
        <v>0</v>
      </c>
      <c r="R80" s="4" t="e">
        <f>IF(#REF!&gt;0,#REF!,0)</f>
        <v>#REF!</v>
      </c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4">
        <f>IF(A81&gt;0,#REF!,0)</f>
        <v>0</v>
      </c>
      <c r="R81" s="4" t="e">
        <f>IF(#REF!&gt;0,#REF!,0)</f>
        <v>#REF!</v>
      </c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4">
        <f>IF(A82&gt;0,#REF!,0)</f>
        <v>0</v>
      </c>
      <c r="R82" s="4" t="e">
        <f>IF(#REF!&gt;0,#REF!,0)</f>
        <v>#REF!</v>
      </c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4">
        <f>IF(A83&gt;0,#REF!,0)</f>
        <v>0</v>
      </c>
      <c r="R83" s="4" t="e">
        <f>IF(#REF!&gt;0,#REF!,0)</f>
        <v>#REF!</v>
      </c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Q84" s="4">
        <f>IF(A84&gt;0,#REF!,0)</f>
        <v>0</v>
      </c>
      <c r="R84" s="4" t="e">
        <f>IF(#REF!&gt;0,#REF!,0)</f>
        <v>#REF!</v>
      </c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Q85" s="4">
        <f>IF(A85&gt;0,#REF!,0)</f>
        <v>0</v>
      </c>
      <c r="R85" s="4" t="e">
        <f>IF(#REF!&gt;0,#REF!,0)</f>
        <v>#REF!</v>
      </c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Q86" s="4">
        <f>IF(A86&gt;0,#REF!,0)</f>
        <v>0</v>
      </c>
      <c r="R86" s="4" t="e">
        <f>IF(#REF!&gt;0,#REF!,0)</f>
        <v>#REF!</v>
      </c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Q87" s="4">
        <f>IF(A87&gt;0,#REF!,0)</f>
        <v>0</v>
      </c>
      <c r="R87" s="4" t="e">
        <f>IF(#REF!&gt;0,#REF!,0)</f>
        <v>#REF!</v>
      </c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Q88" s="4">
        <f>IF(A88&gt;0,#REF!,0)</f>
        <v>0</v>
      </c>
      <c r="R88" s="4" t="e">
        <f>IF(#REF!&gt;0,#REF!,0)</f>
        <v>#REF!</v>
      </c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Q89" s="4">
        <f>IF(A89&gt;0,#REF!,0)</f>
        <v>0</v>
      </c>
      <c r="R89" s="4" t="e">
        <f>IF(#REF!&gt;0,#REF!,0)</f>
        <v>#REF!</v>
      </c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Q90" s="4">
        <f>IF(A90&gt;0,#REF!,0)</f>
        <v>0</v>
      </c>
      <c r="R90" s="4" t="e">
        <f>IF(#REF!&gt;0,#REF!,0)</f>
        <v>#REF!</v>
      </c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Q91" s="4">
        <f>IF(A91&gt;0,#REF!,0)</f>
        <v>0</v>
      </c>
      <c r="R91" s="4" t="e">
        <f>IF(#REF!&gt;0,#REF!,0)</f>
        <v>#REF!</v>
      </c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Q92" s="4">
        <f>IF(A92&gt;0,#REF!,0)</f>
        <v>0</v>
      </c>
      <c r="R92" s="4" t="e">
        <f>IF(#REF!&gt;0,#REF!,0)</f>
        <v>#REF!</v>
      </c>
    </row>
    <row r="93" spans="1:1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Q93" s="4">
        <f>IF(A93&gt;0,#REF!,0)</f>
        <v>0</v>
      </c>
      <c r="R93" s="4" t="e">
        <f>IF(#REF!&gt;0,#REF!,0)</f>
        <v>#REF!</v>
      </c>
    </row>
    <row r="94" spans="1:1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Q94" s="4">
        <f>IF(A94&gt;0,#REF!,0)</f>
        <v>0</v>
      </c>
      <c r="R94" s="4" t="e">
        <f>IF(#REF!&gt;0,#REF!,0)</f>
        <v>#REF!</v>
      </c>
    </row>
    <row r="95" spans="1:1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Q95" s="4">
        <f>IF(A95&gt;0,#REF!,0)</f>
        <v>0</v>
      </c>
      <c r="R95" s="4" t="e">
        <f>IF(#REF!&gt;0,#REF!,0)</f>
        <v>#REF!</v>
      </c>
    </row>
    <row r="96" spans="1:1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Q96" s="4">
        <f>IF(A96&gt;0,#REF!,0)</f>
        <v>0</v>
      </c>
      <c r="R96" s="4" t="e">
        <f>IF(#REF!&gt;0,#REF!,0)</f>
        <v>#REF!</v>
      </c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Q97" s="4">
        <f>IF(A97&gt;0,#REF!,0)</f>
        <v>0</v>
      </c>
      <c r="R97" s="4" t="e">
        <f>IF(#REF!&gt;0,#REF!,0)</f>
        <v>#REF!</v>
      </c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Q98" s="4">
        <f>IF(A98&gt;0,#REF!,0)</f>
        <v>0</v>
      </c>
      <c r="R98" s="4" t="e">
        <f>IF(#REF!&gt;0,#REF!,0)</f>
        <v>#REF!</v>
      </c>
    </row>
    <row r="99" spans="1:1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Q99" s="4">
        <f>IF(A99&gt;0,#REF!,0)</f>
        <v>0</v>
      </c>
      <c r="R99" s="4" t="e">
        <f>IF(#REF!&gt;0,#REF!,0)</f>
        <v>#REF!</v>
      </c>
    </row>
    <row r="100" spans="1:1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Q100" s="4">
        <f>IF(A100&gt;0,#REF!,0)</f>
        <v>0</v>
      </c>
      <c r="R100" s="4" t="e">
        <f>IF(#REF!&gt;0,#REF!,0)</f>
        <v>#REF!</v>
      </c>
    </row>
    <row r="101" spans="1:1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Q101" s="4">
        <f>IF(A101&gt;0,#REF!,0)</f>
        <v>0</v>
      </c>
      <c r="R101" s="4" t="e">
        <f>IF(#REF!&gt;0,#REF!,0)</f>
        <v>#REF!</v>
      </c>
    </row>
    <row r="102" spans="1:1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Q102" s="4">
        <f>IF(A102&gt;0,#REF!,0)</f>
        <v>0</v>
      </c>
      <c r="R102" s="4" t="e">
        <f>IF(#REF!&gt;0,#REF!,0)</f>
        <v>#REF!</v>
      </c>
    </row>
    <row r="103" spans="1:1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Q103" s="4">
        <f>IF(A103&gt;0,#REF!,0)</f>
        <v>0</v>
      </c>
      <c r="R103" s="4" t="e">
        <f>IF(#REF!&gt;0,#REF!,0)</f>
        <v>#REF!</v>
      </c>
    </row>
    <row r="104" spans="1:1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Q104" s="4">
        <f>IF(A104&gt;0,#REF!,0)</f>
        <v>0</v>
      </c>
      <c r="R104" s="4" t="e">
        <f>IF(#REF!&gt;0,#REF!,0)</f>
        <v>#REF!</v>
      </c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Q105" s="4">
        <f>IF(A105&gt;0,#REF!,0)</f>
        <v>0</v>
      </c>
      <c r="R105" s="4" t="e">
        <f>IF(#REF!&gt;0,#REF!,0)</f>
        <v>#REF!</v>
      </c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Q106" s="4">
        <f>IF(A106&gt;0,#REF!,0)</f>
        <v>0</v>
      </c>
      <c r="R106" s="4" t="e">
        <f>IF(#REF!&gt;0,#REF!,0)</f>
        <v>#REF!</v>
      </c>
    </row>
    <row r="107" spans="1:1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Q107" s="4">
        <f>IF(A107&gt;0,#REF!,0)</f>
        <v>0</v>
      </c>
      <c r="R107" s="4" t="e">
        <f>IF(#REF!&gt;0,#REF!,0)</f>
        <v>#REF!</v>
      </c>
    </row>
    <row r="108" spans="1:1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Q108" s="4">
        <f>IF(A108&gt;0,#REF!,0)</f>
        <v>0</v>
      </c>
      <c r="R108" s="4" t="e">
        <f>IF(#REF!&gt;0,#REF!,0)</f>
        <v>#REF!</v>
      </c>
    </row>
    <row r="109" spans="1:1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Q109" s="4">
        <f>IF(A109&gt;0,#REF!,0)</f>
        <v>0</v>
      </c>
      <c r="R109" s="4" t="e">
        <f>IF(#REF!&gt;0,#REF!,0)</f>
        <v>#REF!</v>
      </c>
    </row>
    <row r="110" spans="1:1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Q110" s="4">
        <f>IF(A110&gt;0,#REF!,0)</f>
        <v>0</v>
      </c>
      <c r="R110" s="4" t="e">
        <f>IF(#REF!&gt;0,#REF!,0)</f>
        <v>#REF!</v>
      </c>
    </row>
    <row r="111" spans="1:1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4">
        <f>IF(A111&gt;0,#REF!,0)</f>
        <v>0</v>
      </c>
      <c r="R111" s="4" t="e">
        <f>IF(#REF!&gt;0,#REF!,0)</f>
        <v>#REF!</v>
      </c>
    </row>
    <row r="112" spans="1:1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Q112" s="4">
        <f>IF(A112&gt;0,#REF!,0)</f>
        <v>0</v>
      </c>
      <c r="R112" s="4" t="e">
        <f>IF(#REF!&gt;0,#REF!,0)</f>
        <v>#REF!</v>
      </c>
    </row>
    <row r="113" spans="1:1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Q113" s="4">
        <f>IF(A113&gt;0,#REF!,0)</f>
        <v>0</v>
      </c>
      <c r="R113" s="4" t="e">
        <f>IF(#REF!&gt;0,#REF!,0)</f>
        <v>#REF!</v>
      </c>
    </row>
    <row r="114" spans="1:1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Q114" s="4">
        <f>IF(A114&gt;0,#REF!,0)</f>
        <v>0</v>
      </c>
      <c r="R114" s="4" t="e">
        <f>IF(#REF!&gt;0,#REF!,0)</f>
        <v>#REF!</v>
      </c>
    </row>
    <row r="115" spans="1:1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Q115" s="4">
        <f>IF(A115&gt;0,#REF!,0)</f>
        <v>0</v>
      </c>
      <c r="R115" s="4" t="e">
        <f>IF(#REF!&gt;0,#REF!,0)</f>
        <v>#REF!</v>
      </c>
    </row>
    <row r="116" spans="1:1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Q116" s="4">
        <f>IF(A116&gt;0,#REF!,0)</f>
        <v>0</v>
      </c>
      <c r="R116" s="4" t="e">
        <f>IF(#REF!&gt;0,#REF!,0)</f>
        <v>#REF!</v>
      </c>
    </row>
    <row r="117" spans="1:1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Q117" s="4">
        <f>IF(A117&gt;0,#REF!,0)</f>
        <v>0</v>
      </c>
      <c r="R117" s="4" t="e">
        <f>IF(#REF!&gt;0,#REF!,0)</f>
        <v>#REF!</v>
      </c>
    </row>
    <row r="118" spans="1:1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Q118" s="4">
        <f>IF(A118&gt;0,#REF!,0)</f>
        <v>0</v>
      </c>
      <c r="R118" s="4" t="e">
        <f>IF(#REF!&gt;0,#REF!,0)</f>
        <v>#REF!</v>
      </c>
    </row>
    <row r="119" spans="1:1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Q119" s="4">
        <f>IF(A119&gt;0,#REF!,0)</f>
        <v>0</v>
      </c>
      <c r="R119" s="4" t="e">
        <f>IF(#REF!&gt;0,#REF!,0)</f>
        <v>#REF!</v>
      </c>
    </row>
    <row r="120" spans="1:1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Q120" s="4">
        <f>IF(A120&gt;0,#REF!,0)</f>
        <v>0</v>
      </c>
      <c r="R120" s="4" t="e">
        <f>IF(#REF!&gt;0,#REF!,0)</f>
        <v>#REF!</v>
      </c>
    </row>
    <row r="121" spans="1:1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Q121" s="4">
        <f>IF(A121&gt;0,#REF!,0)</f>
        <v>0</v>
      </c>
      <c r="R121" s="4" t="e">
        <f>IF(#REF!&gt;0,#REF!,0)</f>
        <v>#REF!</v>
      </c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Q122" s="4">
        <f>IF(A122&gt;0,#REF!,0)</f>
        <v>0</v>
      </c>
      <c r="R122" s="4" t="e">
        <f>IF(#REF!&gt;0,#REF!,0)</f>
        <v>#REF!</v>
      </c>
    </row>
    <row r="123" spans="1:1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Q123" s="4">
        <f>IF(A123&gt;0,#REF!,0)</f>
        <v>0</v>
      </c>
      <c r="R123" s="4" t="e">
        <f>IF(#REF!&gt;0,#REF!,0)</f>
        <v>#REF!</v>
      </c>
    </row>
    <row r="124" spans="1:1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Q124" s="4">
        <f>IF(A124&gt;0,#REF!,0)</f>
        <v>0</v>
      </c>
      <c r="R124" s="4" t="e">
        <f>IF(#REF!&gt;0,#REF!,0)</f>
        <v>#REF!</v>
      </c>
    </row>
    <row r="125" spans="1:1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Q125" s="4">
        <f>IF(A125&gt;0,#REF!,0)</f>
        <v>0</v>
      </c>
      <c r="R125" s="4" t="e">
        <f>IF(#REF!&gt;0,#REF!,0)</f>
        <v>#REF!</v>
      </c>
    </row>
    <row r="126" spans="1:1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Q126" s="4">
        <f>IF(A126&gt;0,#REF!,0)</f>
        <v>0</v>
      </c>
      <c r="R126" s="4" t="e">
        <f>IF(#REF!&gt;0,#REF!,0)</f>
        <v>#REF!</v>
      </c>
    </row>
    <row r="127" spans="1:1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Q127" s="4">
        <f>IF(A127&gt;0,#REF!,0)</f>
        <v>0</v>
      </c>
      <c r="R127" s="4" t="e">
        <f>IF(#REF!&gt;0,#REF!,0)</f>
        <v>#REF!</v>
      </c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Q128" s="4">
        <f>IF(A128&gt;0,#REF!,0)</f>
        <v>0</v>
      </c>
      <c r="R128" s="4" t="e">
        <f>IF(#REF!&gt;0,#REF!,0)</f>
        <v>#REF!</v>
      </c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Q129" s="4">
        <f>IF(A129&gt;0,#REF!,0)</f>
        <v>0</v>
      </c>
      <c r="R129" s="4" t="e">
        <f>IF(#REF!&gt;0,#REF!,0)</f>
        <v>#REF!</v>
      </c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Q130" s="4">
        <f>IF(A130&gt;0,#REF!,0)</f>
        <v>0</v>
      </c>
      <c r="R130" s="4" t="e">
        <f>IF(#REF!&gt;0,#REF!,0)</f>
        <v>#REF!</v>
      </c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Q131" s="4">
        <f>IF(A131&gt;0,#REF!,0)</f>
        <v>0</v>
      </c>
      <c r="R131" s="4" t="e">
        <f>IF(#REF!&gt;0,#REF!,0)</f>
        <v>#REF!</v>
      </c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Q132" s="4">
        <f>IF(A132&gt;0,#REF!,0)</f>
        <v>0</v>
      </c>
      <c r="R132" s="4" t="e">
        <f>IF(#REF!&gt;0,#REF!,0)</f>
        <v>#REF!</v>
      </c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Q133" s="4">
        <f>IF(A133&gt;0,#REF!,0)</f>
        <v>0</v>
      </c>
      <c r="R133" s="4" t="e">
        <f>IF(#REF!&gt;0,#REF!,0)</f>
        <v>#REF!</v>
      </c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Q134" s="4">
        <f>IF(A134&gt;0,#REF!,0)</f>
        <v>0</v>
      </c>
      <c r="R134" s="4" t="e">
        <f>IF(#REF!&gt;0,#REF!,0)</f>
        <v>#REF!</v>
      </c>
    </row>
    <row r="135" spans="1:18" ht="17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Q135" s="4">
        <f>IF(A135&gt;0,#REF!,0)</f>
        <v>0</v>
      </c>
      <c r="R135" s="4" t="e">
        <f>IF(#REF!&gt;0,#REF!,0)</f>
        <v>#REF!</v>
      </c>
    </row>
    <row r="136" spans="1:18" ht="17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Q136" s="4">
        <f>IF(A136&gt;0,#REF!,0)</f>
        <v>0</v>
      </c>
      <c r="R136" s="4" t="e">
        <f>IF(#REF!&gt;0,#REF!,0)</f>
        <v>#REF!</v>
      </c>
    </row>
    <row r="137" spans="1:18" ht="17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Q137" s="4">
        <f>IF(A137&gt;0,#REF!,0)</f>
        <v>0</v>
      </c>
      <c r="R137" s="4" t="e">
        <f>IF(#REF!&gt;0,#REF!,0)</f>
        <v>#REF!</v>
      </c>
    </row>
    <row r="138" spans="1:18" ht="17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Q138" s="4">
        <f>IF(A138&gt;0,#REF!,0)</f>
        <v>0</v>
      </c>
      <c r="R138" s="4" t="e">
        <f>IF(#REF!&gt;0,#REF!,0)</f>
        <v>#REF!</v>
      </c>
    </row>
    <row r="139" spans="1:18" ht="17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Q139" s="4">
        <f>IF(A139&gt;0,#REF!,0)</f>
        <v>0</v>
      </c>
      <c r="R139" s="4" t="e">
        <f>IF(#REF!&gt;0,#REF!,0)</f>
        <v>#REF!</v>
      </c>
    </row>
    <row r="140" spans="1:18" ht="17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Q140" s="4">
        <f>IF(A140&gt;0,#REF!,0)</f>
        <v>0</v>
      </c>
      <c r="R140" s="4" t="e">
        <f>IF(#REF!&gt;0,#REF!,0)</f>
        <v>#REF!</v>
      </c>
    </row>
    <row r="141" spans="1:18" ht="17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Q141" s="4">
        <f>IF(A141&gt;0,#REF!,0)</f>
        <v>0</v>
      </c>
      <c r="R141" s="4" t="e">
        <f>IF(#REF!&gt;0,#REF!,0)</f>
        <v>#REF!</v>
      </c>
    </row>
    <row r="142" spans="1:18" ht="17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Q142" s="4">
        <f>IF(A142&gt;0,#REF!,0)</f>
        <v>0</v>
      </c>
      <c r="R142" s="4" t="e">
        <f>IF(#REF!&gt;0,#REF!,0)</f>
        <v>#REF!</v>
      </c>
    </row>
    <row r="143" spans="1:18" ht="17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Q143" s="4">
        <f>IF(A143&gt;0,#REF!,0)</f>
        <v>0</v>
      </c>
      <c r="R143" s="4" t="e">
        <f>IF(#REF!&gt;0,#REF!,0)</f>
        <v>#REF!</v>
      </c>
    </row>
    <row r="144" spans="1:18" ht="17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Q144" s="4">
        <f>IF(A144&gt;0,#REF!,0)</f>
        <v>0</v>
      </c>
      <c r="R144" s="4" t="e">
        <f>IF(#REF!&gt;0,#REF!,0)</f>
        <v>#REF!</v>
      </c>
    </row>
    <row r="145" spans="1:18" ht="17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Q145" s="4">
        <f>IF(A145&gt;0,#REF!,0)</f>
        <v>0</v>
      </c>
      <c r="R145" s="4" t="e">
        <f>IF(#REF!&gt;0,#REF!,0)</f>
        <v>#REF!</v>
      </c>
    </row>
    <row r="146" spans="1:18" ht="17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Q146" s="4">
        <f>IF(A146&gt;0,#REF!,0)</f>
        <v>0</v>
      </c>
      <c r="R146" s="4" t="e">
        <f>IF(#REF!&gt;0,#REF!,0)</f>
        <v>#REF!</v>
      </c>
    </row>
    <row r="147" spans="1:18" ht="17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Q147" s="4">
        <f>IF(A147&gt;0,#REF!,0)</f>
        <v>0</v>
      </c>
      <c r="R147" s="4" t="e">
        <f>IF(#REF!&gt;0,#REF!,0)</f>
        <v>#REF!</v>
      </c>
    </row>
    <row r="148" spans="1:18" ht="17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Q148" s="4">
        <f>IF(A148&gt;0,#REF!,0)</f>
        <v>0</v>
      </c>
      <c r="R148" s="4" t="e">
        <f>IF(#REF!&gt;0,#REF!,0)</f>
        <v>#REF!</v>
      </c>
    </row>
    <row r="149" spans="1:18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Q149" s="4">
        <f>IF(A149&gt;0,#REF!,0)</f>
        <v>0</v>
      </c>
      <c r="R149" s="4" t="e">
        <f>IF(#REF!&gt;0,#REF!,0)</f>
        <v>#REF!</v>
      </c>
    </row>
    <row r="150" spans="1:18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Q150" s="4">
        <f>IF(A150&gt;0,#REF!,0)</f>
        <v>0</v>
      </c>
      <c r="R150" s="4" t="e">
        <f>IF(#REF!&gt;0,#REF!,0)</f>
        <v>#REF!</v>
      </c>
    </row>
    <row r="151" spans="1:18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Q151" s="4">
        <f>IF(A151&gt;0,#REF!,0)</f>
        <v>0</v>
      </c>
      <c r="R151" s="4" t="e">
        <f>IF(#REF!&gt;0,#REF!,0)</f>
        <v>#REF!</v>
      </c>
    </row>
    <row r="152" spans="1:18" ht="4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Q152" s="4">
        <f>IF(A152&gt;0,#REF!,0)</f>
        <v>0</v>
      </c>
      <c r="R152" s="4" t="e">
        <f>IF(#REF!&gt;0,#REF!,0)</f>
        <v>#REF!</v>
      </c>
    </row>
    <row r="153" spans="1:18" ht="17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Q153" s="4">
        <f>IF(A153&gt;0,#REF!,0)</f>
        <v>0</v>
      </c>
      <c r="R153" s="4" t="e">
        <f>IF(#REF!&gt;0,#REF!,0)</f>
        <v>#REF!</v>
      </c>
    </row>
    <row r="154" spans="1:18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Q154" s="4">
        <f>IF(A154&gt;0,#REF!,0)</f>
        <v>0</v>
      </c>
      <c r="R154" s="4" t="e">
        <f>IF(#REF!&gt;0,#REF!,0)</f>
        <v>#REF!</v>
      </c>
    </row>
    <row r="155" spans="1:18" ht="17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Q155" s="4">
        <f>IF(A155&gt;0,#REF!,0)</f>
        <v>0</v>
      </c>
      <c r="R155" s="4" t="e">
        <f>IF(#REF!&gt;0,#REF!,0)</f>
        <v>#REF!</v>
      </c>
    </row>
    <row r="156" spans="1:18" ht="17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Q156" s="4">
        <f>IF(A156&gt;0,#REF!,0)</f>
        <v>0</v>
      </c>
      <c r="R156" s="4" t="e">
        <f>IF(#REF!&gt;0,#REF!,0)</f>
        <v>#REF!</v>
      </c>
    </row>
    <row r="157" spans="1:18" ht="17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Q157" s="4">
        <f>IF(A157&gt;0,#REF!,0)</f>
        <v>0</v>
      </c>
      <c r="R157" s="4" t="e">
        <f>IF(#REF!&gt;0,#REF!,0)</f>
        <v>#REF!</v>
      </c>
    </row>
    <row r="158" spans="1:18" ht="17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Q158" s="4">
        <f>IF(A158&gt;0,#REF!,0)</f>
        <v>0</v>
      </c>
      <c r="R158" s="4" t="e">
        <f>IF(#REF!&gt;0,#REF!,0)</f>
        <v>#REF!</v>
      </c>
    </row>
    <row r="159" spans="1:18" ht="17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Q159" s="4">
        <f>IF(A159&gt;0,#REF!,0)</f>
        <v>0</v>
      </c>
      <c r="R159" s="4" t="e">
        <f>IF(#REF!&gt;0,#REF!,0)</f>
        <v>#REF!</v>
      </c>
    </row>
    <row r="160" spans="1:18" ht="17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Q160" s="4">
        <f>IF(A160&gt;0,#REF!,0)</f>
        <v>0</v>
      </c>
      <c r="R160" s="4" t="e">
        <f>IF(#REF!&gt;0,#REF!,0)</f>
        <v>#REF!</v>
      </c>
    </row>
    <row r="161" spans="1:18" ht="17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Q161" s="4">
        <f>IF(A161&gt;0,#REF!,0)</f>
        <v>0</v>
      </c>
      <c r="R161" s="4" t="e">
        <f>IF(#REF!&gt;0,#REF!,0)</f>
        <v>#REF!</v>
      </c>
    </row>
    <row r="162" spans="1:18" ht="17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Q162" s="4">
        <f>IF(A162&gt;0,#REF!,0)</f>
        <v>0</v>
      </c>
      <c r="R162" s="4" t="e">
        <f>IF(#REF!&gt;0,#REF!,0)</f>
        <v>#REF!</v>
      </c>
    </row>
    <row r="163" spans="1:18" ht="17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Q163" s="4">
        <f>IF(A163&gt;0,#REF!,0)</f>
        <v>0</v>
      </c>
      <c r="R163" s="4" t="e">
        <f>IF(#REF!&gt;0,#REF!,0)</f>
        <v>#REF!</v>
      </c>
    </row>
    <row r="164" spans="1:18" ht="17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Q164" s="4">
        <f>IF(A164&gt;0,#REF!,0)</f>
        <v>0</v>
      </c>
      <c r="R164" s="4" t="e">
        <f>IF(#REF!&gt;0,#REF!,0)</f>
        <v>#REF!</v>
      </c>
    </row>
    <row r="165" spans="1:18" ht="17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Q165" s="4">
        <f>IF(A165&gt;0,#REF!,0)</f>
        <v>0</v>
      </c>
      <c r="R165" s="4" t="e">
        <f>IF(#REF!&gt;0,#REF!,0)</f>
        <v>#REF!</v>
      </c>
    </row>
    <row r="166" spans="1:18" ht="17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Q166" s="4">
        <f>IF(A166&gt;0,#REF!,0)</f>
        <v>0</v>
      </c>
      <c r="R166" s="4" t="e">
        <f>IF(#REF!&gt;0,#REF!,0)</f>
        <v>#REF!</v>
      </c>
    </row>
    <row r="167" spans="1:18" ht="17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Q167" s="4">
        <f>IF(A167&gt;0,#REF!,0)</f>
        <v>0</v>
      </c>
      <c r="R167" s="4" t="e">
        <f>IF(#REF!&gt;0,#REF!,0)</f>
        <v>#REF!</v>
      </c>
    </row>
    <row r="168" spans="1:15" ht="17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8" ht="17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Q169" s="4">
        <f>IF(A169&gt;0,#REF!,0)</f>
        <v>0</v>
      </c>
      <c r="R169" s="4" t="e">
        <f>IF(#REF!&gt;0,#REF!,0)</f>
        <v>#REF!</v>
      </c>
    </row>
    <row r="170" spans="1:18" ht="17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Q170" s="4">
        <f>IF(A170&gt;0,#REF!,0)</f>
        <v>0</v>
      </c>
      <c r="R170" s="4" t="e">
        <f>IF(#REF!&gt;0,#REF!,0)</f>
        <v>#REF!</v>
      </c>
    </row>
    <row r="171" spans="1:18" ht="17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Q171" s="4">
        <f>IF(A171&gt;0,#REF!,0)</f>
        <v>0</v>
      </c>
      <c r="R171" s="4" t="e">
        <f>IF(#REF!&gt;0,#REF!,0)</f>
        <v>#REF!</v>
      </c>
    </row>
    <row r="172" spans="1:18" ht="17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Q172" s="4">
        <f>IF(A172&gt;0,#REF!,0)</f>
        <v>0</v>
      </c>
      <c r="R172" s="4" t="e">
        <f>IF(#REF!&gt;0,#REF!,0)</f>
        <v>#REF!</v>
      </c>
    </row>
    <row r="173" spans="1:18" ht="17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Q173" s="4">
        <f>IF(A173&gt;0,#REF!,0)</f>
        <v>0</v>
      </c>
      <c r="R173" s="4" t="e">
        <f>IF(#REF!&gt;0,#REF!,0)</f>
        <v>#REF!</v>
      </c>
    </row>
    <row r="174" spans="1:18" ht="17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Q174" s="4">
        <f>IF(A174&gt;0,#REF!,0)</f>
        <v>0</v>
      </c>
      <c r="R174" s="4" t="e">
        <f>IF(#REF!&gt;0,#REF!,0)</f>
        <v>#REF!</v>
      </c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Q175" s="4">
        <f>IF(A175&gt;0,#REF!,0)</f>
        <v>0</v>
      </c>
      <c r="R175" s="4" t="e">
        <f>IF(#REF!&gt;0,#REF!,0)</f>
        <v>#REF!</v>
      </c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Q176" s="4">
        <f>IF(A176&gt;0,#REF!,0)</f>
        <v>0</v>
      </c>
      <c r="R176" s="4" t="e">
        <f>IF(#REF!&gt;0,#REF!,0)</f>
        <v>#REF!</v>
      </c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Q177" s="4">
        <f>IF(A177&gt;0,#REF!,0)</f>
        <v>0</v>
      </c>
      <c r="R177" s="4" t="e">
        <f>IF(#REF!&gt;0,#REF!,0)</f>
        <v>#REF!</v>
      </c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Q178" s="4">
        <f>IF(A178&gt;0,#REF!,0)</f>
        <v>0</v>
      </c>
      <c r="R178" s="4" t="e">
        <f>IF(#REF!&gt;0,#REF!,0)</f>
        <v>#REF!</v>
      </c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Q179" s="4">
        <f>IF(A179&gt;0,#REF!,0)</f>
        <v>0</v>
      </c>
      <c r="R179" s="4" t="e">
        <f>IF(#REF!&gt;0,#REF!,0)</f>
        <v>#REF!</v>
      </c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Q180" s="4">
        <f>IF(A180&gt;0,#REF!,0)</f>
        <v>0</v>
      </c>
      <c r="R180" s="4" t="e">
        <f>IF(#REF!&gt;0,#REF!,0)</f>
        <v>#REF!</v>
      </c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Q181" s="4">
        <f>IF(A181&gt;0,#REF!,0)</f>
        <v>0</v>
      </c>
      <c r="R181" s="4" t="e">
        <f>IF(#REF!&gt;0,#REF!,0)</f>
        <v>#REF!</v>
      </c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Q182" s="4">
        <f>IF(A182&gt;0,#REF!,0)</f>
        <v>0</v>
      </c>
      <c r="R182" s="4" t="e">
        <f>IF(#REF!&gt;0,#REF!,0)</f>
        <v>#REF!</v>
      </c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Q183" s="4">
        <f>IF(A183&gt;0,#REF!,0)</f>
        <v>0</v>
      </c>
      <c r="R183" s="4" t="e">
        <f>IF(#REF!&gt;0,#REF!,0)</f>
        <v>#REF!</v>
      </c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Q184" s="4">
        <f>IF(A184&gt;0,#REF!,0)</f>
        <v>0</v>
      </c>
      <c r="R184" s="4" t="e">
        <f>IF(#REF!&gt;0,#REF!,0)</f>
        <v>#REF!</v>
      </c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Q185" s="4">
        <f>IF(A185&gt;0,#REF!,0)</f>
        <v>0</v>
      </c>
      <c r="R185" s="4" t="e">
        <f>IF(#REF!&gt;0,#REF!,0)</f>
        <v>#REF!</v>
      </c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Q186" s="4">
        <f>IF(A186&gt;0,#REF!,0)</f>
        <v>0</v>
      </c>
      <c r="R186" s="4" t="e">
        <f>IF(#REF!&gt;0,#REF!,0)</f>
        <v>#REF!</v>
      </c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Q187" s="4">
        <f>IF(A187&gt;0,#REF!,0)</f>
        <v>0</v>
      </c>
      <c r="R187" s="4" t="e">
        <f>IF(#REF!&gt;0,#REF!,0)</f>
        <v>#REF!</v>
      </c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Q188" s="4">
        <f>IF(A188&gt;0,#REF!,0)</f>
        <v>0</v>
      </c>
      <c r="R188" s="4" t="e">
        <f>IF(#REF!&gt;0,#REF!,0)</f>
        <v>#REF!</v>
      </c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Q189" s="4">
        <f>IF(A189&gt;0,#REF!,0)</f>
        <v>0</v>
      </c>
      <c r="R189" s="4" t="e">
        <f>IF(#REF!&gt;0,#REF!,0)</f>
        <v>#REF!</v>
      </c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Q190" s="4">
        <f>IF(A190&gt;0,#REF!,0)</f>
        <v>0</v>
      </c>
      <c r="R190" s="4" t="e">
        <f>IF(#REF!&gt;0,#REF!,0)</f>
        <v>#REF!</v>
      </c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Q191" s="4">
        <f>IF(A191&gt;0,#REF!,0)</f>
        <v>0</v>
      </c>
      <c r="R191" s="4" t="e">
        <f>IF(#REF!&gt;0,#REF!,0)</f>
        <v>#REF!</v>
      </c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Q192" s="4">
        <f>IF(A192&gt;0,#REF!,0)</f>
        <v>0</v>
      </c>
      <c r="R192" s="4" t="e">
        <f>IF(#REF!&gt;0,#REF!,0)</f>
        <v>#REF!</v>
      </c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Q193" s="4">
        <f>IF(A193&gt;0,#REF!,0)</f>
        <v>0</v>
      </c>
      <c r="R193" s="4" t="e">
        <f>IF(#REF!&gt;0,#REF!,0)</f>
        <v>#REF!</v>
      </c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Q194" s="4">
        <f>IF(A194&gt;0,#REF!,0)</f>
        <v>0</v>
      </c>
      <c r="R194" s="4" t="e">
        <f>IF(#REF!&gt;0,#REF!,0)</f>
        <v>#REF!</v>
      </c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Q195" s="4">
        <f>IF(A195&gt;0,#REF!,0)</f>
        <v>0</v>
      </c>
      <c r="R195" s="4" t="e">
        <f>IF(#REF!&gt;0,#REF!,0)</f>
        <v>#REF!</v>
      </c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Q196" s="4">
        <f>IF(A196&gt;0,#REF!,0)</f>
        <v>0</v>
      </c>
      <c r="R196" s="4" t="e">
        <f>IF(#REF!&gt;0,#REF!,0)</f>
        <v>#REF!</v>
      </c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Q197" s="4">
        <f>IF(A197&gt;0,#REF!,0)</f>
        <v>0</v>
      </c>
      <c r="R197" s="4" t="e">
        <f>IF(#REF!&gt;0,#REF!,0)</f>
        <v>#REF!</v>
      </c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Q198" s="4">
        <f>IF(A198&gt;0,#REF!,0)</f>
        <v>0</v>
      </c>
      <c r="R198" s="4" t="e">
        <f>IF(#REF!&gt;0,#REF!,0)</f>
        <v>#REF!</v>
      </c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Q199" s="4">
        <f>IF(A199&gt;0,#REF!,0)</f>
        <v>0</v>
      </c>
      <c r="R199" s="4" t="e">
        <f>IF(#REF!&gt;0,#REF!,0)</f>
        <v>#REF!</v>
      </c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Q200" s="4">
        <f>IF(A200&gt;0,#REF!,0)</f>
        <v>0</v>
      </c>
      <c r="R200" s="4" t="e">
        <f>IF(#REF!&gt;0,#REF!,0)</f>
        <v>#REF!</v>
      </c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Q201" s="4">
        <f>IF(A201&gt;0,#REF!,0)</f>
        <v>0</v>
      </c>
      <c r="R201" s="4" t="e">
        <f>IF(#REF!&gt;0,#REF!,0)</f>
        <v>#REF!</v>
      </c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Q202" s="4">
        <f>IF(A202&gt;0,#REF!,0)</f>
        <v>0</v>
      </c>
      <c r="R202" s="4" t="e">
        <f>IF(#REF!&gt;0,#REF!,0)</f>
        <v>#REF!</v>
      </c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Q203" s="4">
        <f>IF(A203&gt;0,#REF!,0)</f>
        <v>0</v>
      </c>
      <c r="R203" s="4" t="e">
        <f>IF(#REF!&gt;0,#REF!,0)</f>
        <v>#REF!</v>
      </c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Q204" s="4">
        <f>IF(A204&gt;0,#REF!,0)</f>
        <v>0</v>
      </c>
      <c r="R204" s="4" t="e">
        <f>IF(#REF!&gt;0,#REF!,0)</f>
        <v>#REF!</v>
      </c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Q205" s="4">
        <f>IF(A205&gt;0,#REF!,0)</f>
        <v>0</v>
      </c>
      <c r="R205" s="4" t="e">
        <f>IF(#REF!&gt;0,#REF!,0)</f>
        <v>#REF!</v>
      </c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Q206" s="4">
        <f>IF(A206&gt;0,#REF!,0)</f>
        <v>0</v>
      </c>
      <c r="R206" s="4" t="e">
        <f>IF(#REF!&gt;0,#REF!,0)</f>
        <v>#REF!</v>
      </c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Q207" s="4">
        <f>IF(A207&gt;0,#REF!,0)</f>
        <v>0</v>
      </c>
      <c r="R207" s="4" t="e">
        <f>IF(#REF!&gt;0,#REF!,0)</f>
        <v>#REF!</v>
      </c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Q208" s="4">
        <f>IF(A208&gt;0,#REF!,0)</f>
        <v>0</v>
      </c>
      <c r="R208" s="4" t="e">
        <f>IF(#REF!&gt;0,#REF!,0)</f>
        <v>#REF!</v>
      </c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Q209" s="4">
        <f>IF(A209&gt;0,#REF!,0)</f>
        <v>0</v>
      </c>
      <c r="R209" s="4" t="e">
        <f>IF(#REF!&gt;0,#REF!,0)</f>
        <v>#REF!</v>
      </c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Q210" s="4">
        <f>IF(A210&gt;0,#REF!,0)</f>
        <v>0</v>
      </c>
      <c r="R210" s="4" t="e">
        <f>IF(#REF!&gt;0,#REF!,0)</f>
        <v>#REF!</v>
      </c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Q211" s="4">
        <f>IF(A211&gt;0,#REF!,0)</f>
        <v>0</v>
      </c>
      <c r="R211" s="4" t="e">
        <f>IF(#REF!&gt;0,#REF!,0)</f>
        <v>#REF!</v>
      </c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Q212" s="4">
        <f>IF(A212&gt;0,#REF!,0)</f>
        <v>0</v>
      </c>
      <c r="R212" s="4" t="e">
        <f>IF(#REF!&gt;0,#REF!,0)</f>
        <v>#REF!</v>
      </c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Q213" s="4">
        <f>IF(A213&gt;0,#REF!,0)</f>
        <v>0</v>
      </c>
      <c r="R213" s="4" t="e">
        <f>IF(#REF!&gt;0,#REF!,0)</f>
        <v>#REF!</v>
      </c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Q214" s="4">
        <f>IF(A214&gt;0,#REF!,0)</f>
        <v>0</v>
      </c>
      <c r="R214" s="4" t="e">
        <f>IF(#REF!&gt;0,#REF!,0)</f>
        <v>#REF!</v>
      </c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Q215" s="4">
        <f>IF(A215&gt;0,#REF!,0)</f>
        <v>0</v>
      </c>
      <c r="R215" s="4" t="e">
        <f>IF(#REF!&gt;0,#REF!,0)</f>
        <v>#REF!</v>
      </c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Q216" s="4">
        <f>IF(A216&gt;0,#REF!,0)</f>
        <v>0</v>
      </c>
      <c r="R216" s="4" t="e">
        <f>IF(#REF!&gt;0,#REF!,0)</f>
        <v>#REF!</v>
      </c>
    </row>
    <row r="217" spans="1:1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Q217" s="4">
        <f>IF(A217&gt;0,#REF!,0)</f>
        <v>0</v>
      </c>
      <c r="R217" s="4" t="e">
        <f>IF(#REF!&gt;0,#REF!,0)</f>
        <v>#REF!</v>
      </c>
    </row>
    <row r="218" spans="1:1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Q218" s="4">
        <f>IF(A218&gt;0,#REF!,0)</f>
        <v>0</v>
      </c>
      <c r="R218" s="4" t="e">
        <f>IF(#REF!&gt;0,#REF!,0)</f>
        <v>#REF!</v>
      </c>
    </row>
    <row r="219" spans="1:1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Q219" s="4">
        <f>IF(A219&gt;0,#REF!,0)</f>
        <v>0</v>
      </c>
      <c r="R219" s="4" t="e">
        <f>IF(#REF!&gt;0,#REF!,0)</f>
        <v>#REF!</v>
      </c>
    </row>
    <row r="220" spans="1:1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Q220" s="4">
        <f>IF(A220&gt;0,#REF!,0)</f>
        <v>0</v>
      </c>
      <c r="R220" s="4" t="e">
        <f>IF(#REF!&gt;0,#REF!,0)</f>
        <v>#REF!</v>
      </c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Q221" s="4">
        <f>IF(A221&gt;0,#REF!,0)</f>
        <v>0</v>
      </c>
      <c r="R221" s="4" t="e">
        <f>IF(#REF!&gt;0,#REF!,0)</f>
        <v>#REF!</v>
      </c>
    </row>
    <row r="222" spans="1:1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Q222" s="4">
        <f>IF(A222&gt;0,#REF!,0)</f>
        <v>0</v>
      </c>
      <c r="R222" s="4" t="e">
        <f>IF(#REF!&gt;0,#REF!,0)</f>
        <v>#REF!</v>
      </c>
    </row>
    <row r="223" spans="1:1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Q223" s="4">
        <f>IF(A223&gt;0,#REF!,0)</f>
        <v>0</v>
      </c>
      <c r="R223" s="4" t="e">
        <f>IF(#REF!&gt;0,#REF!,0)</f>
        <v>#REF!</v>
      </c>
    </row>
    <row r="224" spans="1:1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Q224" s="4">
        <f>IF(A224&gt;0,#REF!,0)</f>
        <v>0</v>
      </c>
      <c r="R224" s="4" t="e">
        <f>IF(#REF!&gt;0,#REF!,0)</f>
        <v>#REF!</v>
      </c>
    </row>
    <row r="225" spans="1:1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Q225" s="4">
        <f>IF(A225&gt;0,#REF!,0)</f>
        <v>0</v>
      </c>
      <c r="R225" s="4" t="e">
        <f>IF(#REF!&gt;0,#REF!,0)</f>
        <v>#REF!</v>
      </c>
    </row>
    <row r="226" spans="1:1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Q226" s="4">
        <f>IF(A226&gt;0,#REF!,0)</f>
        <v>0</v>
      </c>
      <c r="R226" s="4" t="e">
        <f>IF(#REF!&gt;0,#REF!,0)</f>
        <v>#REF!</v>
      </c>
    </row>
    <row r="227" spans="1:1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Q227" s="4">
        <f>IF(A227&gt;0,#REF!,0)</f>
        <v>0</v>
      </c>
      <c r="R227" s="4" t="e">
        <f>IF(#REF!&gt;0,#REF!,0)</f>
        <v>#REF!</v>
      </c>
    </row>
    <row r="228" spans="1:1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Q228" s="4">
        <f>IF(A228&gt;0,#REF!,0)</f>
        <v>0</v>
      </c>
      <c r="R228" s="4" t="e">
        <f>IF(#REF!&gt;0,#REF!,0)</f>
        <v>#REF!</v>
      </c>
    </row>
    <row r="229" spans="1:1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Q229" s="4">
        <f>IF(A229&gt;0,#REF!,0)</f>
        <v>0</v>
      </c>
      <c r="R229" s="4" t="e">
        <f>IF(#REF!&gt;0,#REF!,0)</f>
        <v>#REF!</v>
      </c>
    </row>
    <row r="230" spans="1:1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Q230" s="4">
        <f>IF(A230&gt;0,#REF!,0)</f>
        <v>0</v>
      </c>
      <c r="R230" s="4" t="e">
        <f>IF(#REF!&gt;0,#REF!,0)</f>
        <v>#REF!</v>
      </c>
    </row>
    <row r="231" spans="1:1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Q231" s="4">
        <f>IF(A231&gt;0,#REF!,0)</f>
        <v>0</v>
      </c>
      <c r="R231" s="4" t="e">
        <f>IF(#REF!&gt;0,#REF!,0)</f>
        <v>#REF!</v>
      </c>
    </row>
    <row r="232" spans="1:1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Q232" s="4">
        <f>IF(A232&gt;0,#REF!,0)</f>
        <v>0</v>
      </c>
      <c r="R232" s="4" t="e">
        <f>IF(#REF!&gt;0,#REF!,0)</f>
        <v>#REF!</v>
      </c>
    </row>
    <row r="233" spans="1:1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Q233" s="4">
        <f>IF(A233&gt;0,#REF!,0)</f>
        <v>0</v>
      </c>
      <c r="R233" s="4" t="e">
        <f>IF(#REF!&gt;0,#REF!,0)</f>
        <v>#REF!</v>
      </c>
    </row>
    <row r="234" spans="1:1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Q234" s="4">
        <f>IF(A234&gt;0,#REF!,0)</f>
        <v>0</v>
      </c>
      <c r="R234" s="4" t="e">
        <f>IF(#REF!&gt;0,#REF!,0)</f>
        <v>#REF!</v>
      </c>
    </row>
    <row r="235" spans="1:1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Q235" s="4">
        <f>IF(A235&gt;0,#REF!,0)</f>
        <v>0</v>
      </c>
      <c r="R235" s="4" t="e">
        <f>IF(#REF!&gt;0,#REF!,0)</f>
        <v>#REF!</v>
      </c>
    </row>
    <row r="236" spans="1:1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Q236" s="4">
        <f>IF(A236&gt;0,#REF!,0)</f>
        <v>0</v>
      </c>
      <c r="R236" s="4" t="e">
        <f>IF(#REF!&gt;0,#REF!,0)</f>
        <v>#REF!</v>
      </c>
    </row>
    <row r="237" spans="1:1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Q237" s="4">
        <f>IF(A237&gt;0,#REF!,0)</f>
        <v>0</v>
      </c>
      <c r="R237" s="4" t="e">
        <f>IF(#REF!&gt;0,#REF!,0)</f>
        <v>#REF!</v>
      </c>
    </row>
    <row r="238" spans="1:1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Q238" s="4">
        <f>IF(A238&gt;0,#REF!,0)</f>
        <v>0</v>
      </c>
      <c r="R238" s="4" t="e">
        <f>IF(#REF!&gt;0,#REF!,0)</f>
        <v>#REF!</v>
      </c>
    </row>
    <row r="239" spans="1:1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Q239" s="4">
        <f>IF(A239&gt;0,#REF!,0)</f>
        <v>0</v>
      </c>
      <c r="R239" s="4" t="e">
        <f>IF(#REF!&gt;0,#REF!,0)</f>
        <v>#REF!</v>
      </c>
    </row>
    <row r="240" spans="1:1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Q240" s="4">
        <f>IF(A240&gt;0,#REF!,0)</f>
        <v>0</v>
      </c>
      <c r="R240" s="4" t="e">
        <f>IF(#REF!&gt;0,#REF!,0)</f>
        <v>#REF!</v>
      </c>
    </row>
    <row r="241" spans="1:1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Q241" s="4">
        <f>IF(A241&gt;0,#REF!,0)</f>
        <v>0</v>
      </c>
      <c r="R241" s="4" t="e">
        <f>IF(#REF!&gt;0,#REF!,0)</f>
        <v>#REF!</v>
      </c>
    </row>
    <row r="242" spans="1:1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Q242" s="4">
        <f>IF(A242&gt;0,#REF!,0)</f>
        <v>0</v>
      </c>
      <c r="R242" s="4" t="e">
        <f>IF(#REF!&gt;0,#REF!,0)</f>
        <v>#REF!</v>
      </c>
    </row>
    <row r="243" spans="1:1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Q243" s="4">
        <f>IF(A243&gt;0,#REF!,0)</f>
        <v>0</v>
      </c>
      <c r="R243" s="4" t="e">
        <f>IF(#REF!&gt;0,#REF!,0)</f>
        <v>#REF!</v>
      </c>
    </row>
    <row r="244" spans="1:1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Q244" s="4">
        <f>IF(A244&gt;0,#REF!,0)</f>
        <v>0</v>
      </c>
      <c r="R244" s="4" t="e">
        <f>IF(#REF!&gt;0,#REF!,0)</f>
        <v>#REF!</v>
      </c>
    </row>
    <row r="245" spans="1:1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Q245" s="4">
        <f>IF(A245&gt;0,#REF!,0)</f>
        <v>0</v>
      </c>
      <c r="R245" s="4" t="e">
        <f>IF(#REF!&gt;0,#REF!,0)</f>
        <v>#REF!</v>
      </c>
    </row>
    <row r="246" spans="1:1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Q246" s="4">
        <f>IF(A246&gt;0,#REF!,0)</f>
        <v>0</v>
      </c>
      <c r="R246" s="4" t="e">
        <f>IF(#REF!&gt;0,#REF!,0)</f>
        <v>#REF!</v>
      </c>
    </row>
    <row r="247" spans="1:1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Q247" s="4">
        <f>IF(A247&gt;0,#REF!,0)</f>
        <v>0</v>
      </c>
      <c r="R247" s="4" t="e">
        <f>IF(#REF!&gt;0,#REF!,0)</f>
        <v>#REF!</v>
      </c>
    </row>
    <row r="248" spans="1:1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Q248" s="4">
        <f>IF(A248&gt;0,#REF!,0)</f>
        <v>0</v>
      </c>
      <c r="R248" s="4" t="e">
        <f>IF(#REF!&gt;0,#REF!,0)</f>
        <v>#REF!</v>
      </c>
    </row>
    <row r="249" spans="1:1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Q249" s="4">
        <f>IF(A249&gt;0,#REF!,0)</f>
        <v>0</v>
      </c>
      <c r="R249" s="4" t="e">
        <f>IF(#REF!&gt;0,#REF!,0)</f>
        <v>#REF!</v>
      </c>
    </row>
    <row r="250" spans="1:1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Q250" s="4">
        <f>IF(A250&gt;0,#REF!,0)</f>
        <v>0</v>
      </c>
      <c r="R250" s="4" t="e">
        <f>IF(#REF!&gt;0,#REF!,0)</f>
        <v>#REF!</v>
      </c>
    </row>
    <row r="251" spans="1:1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Q251" s="4">
        <f>IF(A251&gt;0,#REF!,0)</f>
        <v>0</v>
      </c>
      <c r="R251" s="4" t="e">
        <f>IF(#REF!&gt;0,#REF!,0)</f>
        <v>#REF!</v>
      </c>
    </row>
    <row r="252" spans="1:1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Q252" s="4">
        <f>IF(A252&gt;0,#REF!,0)</f>
        <v>0</v>
      </c>
      <c r="R252" s="4" t="e">
        <f>IF(#REF!&gt;0,#REF!,0)</f>
        <v>#REF!</v>
      </c>
    </row>
    <row r="253" spans="1:1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Q253" s="4">
        <f>IF(A253&gt;0,#REF!,0)</f>
        <v>0</v>
      </c>
      <c r="R253" s="4" t="e">
        <f>IF(#REF!&gt;0,#REF!,0)</f>
        <v>#REF!</v>
      </c>
    </row>
    <row r="254" spans="1:1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Q254" s="4">
        <f>IF(A254&gt;0,#REF!,0)</f>
        <v>0</v>
      </c>
      <c r="R254" s="4" t="e">
        <f>IF(#REF!&gt;0,#REF!,0)</f>
        <v>#REF!</v>
      </c>
    </row>
    <row r="255" spans="1:1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Q255" s="4">
        <f>IF(A255&gt;0,#REF!,0)</f>
        <v>0</v>
      </c>
      <c r="R255" s="4" t="e">
        <f>IF(#REF!&gt;0,#REF!,0)</f>
        <v>#REF!</v>
      </c>
    </row>
    <row r="256" spans="1:1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Q256" s="4">
        <f>IF(A256&gt;0,#REF!,0)</f>
        <v>0</v>
      </c>
      <c r="R256" s="4" t="e">
        <f>IF(#REF!&gt;0,#REF!,0)</f>
        <v>#REF!</v>
      </c>
    </row>
    <row r="257" spans="1:1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Q257" s="4">
        <f>IF(A257&gt;0,#REF!,0)</f>
        <v>0</v>
      </c>
      <c r="R257" s="4" t="e">
        <f>IF(#REF!&gt;0,#REF!,0)</f>
        <v>#REF!</v>
      </c>
    </row>
    <row r="258" spans="1:1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Q258" s="4">
        <f>IF(A258&gt;0,#REF!,0)</f>
        <v>0</v>
      </c>
      <c r="R258" s="4" t="e">
        <f>IF(#REF!&gt;0,#REF!,0)</f>
        <v>#REF!</v>
      </c>
    </row>
    <row r="259" spans="1:1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Q259" s="4">
        <f>IF(A259&gt;0,#REF!,0)</f>
        <v>0</v>
      </c>
      <c r="R259" s="4" t="e">
        <f>IF(#REF!&gt;0,#REF!,0)</f>
        <v>#REF!</v>
      </c>
    </row>
    <row r="260" spans="1:1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Q260" s="4">
        <f>IF(A260&gt;0,#REF!,0)</f>
        <v>0</v>
      </c>
      <c r="R260" s="4" t="e">
        <f>IF(#REF!&gt;0,#REF!,0)</f>
        <v>#REF!</v>
      </c>
    </row>
    <row r="261" spans="1:1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Q261" s="4">
        <f>IF(A261&gt;0,#REF!,0)</f>
        <v>0</v>
      </c>
      <c r="R261" s="4" t="e">
        <f>IF(#REF!&gt;0,#REF!,0)</f>
        <v>#REF!</v>
      </c>
    </row>
    <row r="262" spans="1:1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Q262" s="4">
        <f>IF(A262&gt;0,#REF!,0)</f>
        <v>0</v>
      </c>
      <c r="R262" s="4" t="e">
        <f>IF(#REF!&gt;0,#REF!,0)</f>
        <v>#REF!</v>
      </c>
    </row>
    <row r="263" spans="1:1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Q263" s="4">
        <f>IF(A263&gt;0,#REF!,0)</f>
        <v>0</v>
      </c>
      <c r="R263" s="4" t="e">
        <f>IF(#REF!&gt;0,#REF!,0)</f>
        <v>#REF!</v>
      </c>
    </row>
    <row r="264" spans="1:1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Q264" s="4">
        <f>IF(A264&gt;0,#REF!,0)</f>
        <v>0</v>
      </c>
      <c r="R264" s="4" t="e">
        <f>IF(#REF!&gt;0,#REF!,0)</f>
        <v>#REF!</v>
      </c>
    </row>
    <row r="265" spans="1:1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Q265" s="4">
        <f>IF(A265&gt;0,#REF!,0)</f>
        <v>0</v>
      </c>
      <c r="R265" s="4" t="e">
        <f>IF(#REF!&gt;0,#REF!,0)</f>
        <v>#REF!</v>
      </c>
    </row>
    <row r="266" spans="1:1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Q266" s="4">
        <f>IF(A266&gt;0,#REF!,0)</f>
        <v>0</v>
      </c>
      <c r="R266" s="4" t="e">
        <f>IF(#REF!&gt;0,#REF!,0)</f>
        <v>#REF!</v>
      </c>
    </row>
    <row r="267" spans="1:1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Q267" s="4">
        <f>IF(A267&gt;0,#REF!,0)</f>
        <v>0</v>
      </c>
      <c r="R267" s="4" t="e">
        <f>IF(#REF!&gt;0,#REF!,0)</f>
        <v>#REF!</v>
      </c>
    </row>
    <row r="268" spans="1:1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Q268" s="4">
        <f>IF(A268&gt;0,#REF!,0)</f>
        <v>0</v>
      </c>
      <c r="R268" s="4" t="e">
        <f>IF(#REF!&gt;0,#REF!,0)</f>
        <v>#REF!</v>
      </c>
    </row>
    <row r="269" spans="1:1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Q269" s="4">
        <f>IF(A269&gt;0,#REF!,0)</f>
        <v>0</v>
      </c>
      <c r="R269" s="4" t="e">
        <f>IF(#REF!&gt;0,#REF!,0)</f>
        <v>#REF!</v>
      </c>
    </row>
    <row r="270" spans="1:1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Q270" s="4">
        <f>IF(A270&gt;0,#REF!,0)</f>
        <v>0</v>
      </c>
      <c r="R270" s="4" t="e">
        <f>IF(#REF!&gt;0,#REF!,0)</f>
        <v>#REF!</v>
      </c>
    </row>
    <row r="271" spans="1:1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Q271" s="4">
        <f>IF(A271&gt;0,#REF!,0)</f>
        <v>0</v>
      </c>
      <c r="R271" s="4" t="e">
        <f>IF(#REF!&gt;0,#REF!,0)</f>
        <v>#REF!</v>
      </c>
    </row>
    <row r="272" spans="1:1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Q272" s="4">
        <f>IF(A272&gt;0,#REF!,0)</f>
        <v>0</v>
      </c>
      <c r="R272" s="4" t="e">
        <f>IF(#REF!&gt;0,#REF!,0)</f>
        <v>#REF!</v>
      </c>
    </row>
    <row r="273" spans="1:1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Q273" s="4">
        <f>IF(A273&gt;0,#REF!,0)</f>
        <v>0</v>
      </c>
      <c r="R273" s="4" t="e">
        <f>IF(#REF!&gt;0,#REF!,0)</f>
        <v>#REF!</v>
      </c>
    </row>
    <row r="274" spans="1:1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Q274" s="4">
        <f>IF(A274&gt;0,#REF!,0)</f>
        <v>0</v>
      </c>
      <c r="R274" s="4" t="e">
        <f>IF(#REF!&gt;0,#REF!,0)</f>
        <v>#REF!</v>
      </c>
    </row>
    <row r="275" spans="1:1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Q275" s="4">
        <f>IF(A275&gt;0,#REF!,0)</f>
        <v>0</v>
      </c>
      <c r="R275" s="4" t="e">
        <f>IF(#REF!&gt;0,#REF!,0)</f>
        <v>#REF!</v>
      </c>
    </row>
    <row r="276" spans="1:1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Q276" s="4">
        <f>IF(A276&gt;0,#REF!,0)</f>
        <v>0</v>
      </c>
      <c r="R276" s="4" t="e">
        <f>IF(#REF!&gt;0,#REF!,0)</f>
        <v>#REF!</v>
      </c>
    </row>
    <row r="277" spans="1:1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Q277" s="4">
        <f>IF(A277&gt;0,#REF!,0)</f>
        <v>0</v>
      </c>
      <c r="R277" s="4" t="e">
        <f>IF(#REF!&gt;0,#REF!,0)</f>
        <v>#REF!</v>
      </c>
    </row>
    <row r="278" spans="1:1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Q278" s="4">
        <f>IF(A278&gt;0,#REF!,0)</f>
        <v>0</v>
      </c>
      <c r="R278" s="4" t="e">
        <f>IF(#REF!&gt;0,#REF!,0)</f>
        <v>#REF!</v>
      </c>
    </row>
    <row r="279" spans="1:1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Q279" s="4">
        <f>IF(A279&gt;0,#REF!,0)</f>
        <v>0</v>
      </c>
      <c r="R279" s="4" t="e">
        <f>IF(#REF!&gt;0,#REF!,0)</f>
        <v>#REF!</v>
      </c>
    </row>
    <row r="280" spans="1:1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Q280" s="4">
        <f>IF(A280&gt;0,#REF!,0)</f>
        <v>0</v>
      </c>
      <c r="R280" s="4" t="e">
        <f>IF(#REF!&gt;0,#REF!,0)</f>
        <v>#REF!</v>
      </c>
    </row>
    <row r="281" spans="1:1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Q281" s="4">
        <f>IF(A281&gt;0,#REF!,0)</f>
        <v>0</v>
      </c>
      <c r="R281" s="4" t="e">
        <f>IF(#REF!&gt;0,#REF!,0)</f>
        <v>#REF!</v>
      </c>
    </row>
    <row r="282" spans="1:1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Q282" s="4">
        <f>IF(A282&gt;0,#REF!,0)</f>
        <v>0</v>
      </c>
      <c r="R282" s="4" t="e">
        <f>IF(#REF!&gt;0,#REF!,0)</f>
        <v>#REF!</v>
      </c>
    </row>
    <row r="283" spans="1:1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Q283" s="4">
        <f>IF(A283&gt;0,#REF!,0)</f>
        <v>0</v>
      </c>
      <c r="R283" s="4" t="e">
        <f>IF(#REF!&gt;0,#REF!,0)</f>
        <v>#REF!</v>
      </c>
    </row>
    <row r="284" spans="1:1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Q284" s="4">
        <f>IF(A284&gt;0,#REF!,0)</f>
        <v>0</v>
      </c>
      <c r="R284" s="4" t="e">
        <f>IF(#REF!&gt;0,#REF!,0)</f>
        <v>#REF!</v>
      </c>
    </row>
    <row r="285" spans="1:1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Q285" s="4">
        <f>IF(A285&gt;0,#REF!,0)</f>
        <v>0</v>
      </c>
      <c r="R285" s="4" t="e">
        <f>IF(#REF!&gt;0,#REF!,0)</f>
        <v>#REF!</v>
      </c>
    </row>
    <row r="286" spans="1:1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Q286" s="4">
        <f>IF(A286&gt;0,#REF!,0)</f>
        <v>0</v>
      </c>
      <c r="R286" s="4" t="e">
        <f>IF(#REF!&gt;0,#REF!,0)</f>
        <v>#REF!</v>
      </c>
    </row>
    <row r="287" spans="1:1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Q287" s="4">
        <f>IF(A287&gt;0,#REF!,0)</f>
        <v>0</v>
      </c>
      <c r="R287" s="4" t="e">
        <f>IF(#REF!&gt;0,#REF!,0)</f>
        <v>#REF!</v>
      </c>
    </row>
    <row r="288" spans="1:1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Q288" s="4">
        <f>IF(A288&gt;0,#REF!,0)</f>
        <v>0</v>
      </c>
      <c r="R288" s="4" t="e">
        <f>IF(#REF!&gt;0,#REF!,0)</f>
        <v>#REF!</v>
      </c>
    </row>
    <row r="289" spans="1:1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Q289" s="4">
        <f>IF(A289&gt;0,#REF!,0)</f>
        <v>0</v>
      </c>
      <c r="R289" s="4" t="e">
        <f>IF(#REF!&gt;0,#REF!,0)</f>
        <v>#REF!</v>
      </c>
    </row>
    <row r="290" spans="1:1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Q290" s="4">
        <f>IF(A290&gt;0,#REF!,0)</f>
        <v>0</v>
      </c>
      <c r="R290" s="4" t="e">
        <f>IF(#REF!&gt;0,#REF!,0)</f>
        <v>#REF!</v>
      </c>
    </row>
    <row r="291" spans="1:1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Q291" s="4">
        <f>IF(A291&gt;0,#REF!,0)</f>
        <v>0</v>
      </c>
      <c r="R291" s="4" t="e">
        <f>IF(#REF!&gt;0,#REF!,0)</f>
        <v>#REF!</v>
      </c>
    </row>
    <row r="292" spans="1:1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Q292" s="4">
        <f>IF(A292&gt;0,#REF!,0)</f>
        <v>0</v>
      </c>
      <c r="R292" s="4" t="e">
        <f>IF(#REF!&gt;0,#REF!,0)</f>
        <v>#REF!</v>
      </c>
    </row>
    <row r="293" spans="1:1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Q293" s="4">
        <f>IF(A293&gt;0,#REF!,0)</f>
        <v>0</v>
      </c>
      <c r="R293" s="4" t="e">
        <f>IF(#REF!&gt;0,#REF!,0)</f>
        <v>#REF!</v>
      </c>
    </row>
    <row r="294" spans="1:1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">
        <f>IF(A294&gt;0,#REF!,0)</f>
        <v>0</v>
      </c>
      <c r="R294" s="4" t="e">
        <f>IF(#REF!&gt;0,#REF!,0)</f>
        <v>#REF!</v>
      </c>
    </row>
    <row r="295" spans="1:18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">
        <f>IF(A295&gt;0,#REF!,0)</f>
        <v>0</v>
      </c>
      <c r="R295" s="4" t="e">
        <f>IF(#REF!&gt;0,#REF!,0)</f>
        <v>#REF!</v>
      </c>
    </row>
    <row r="296" spans="1:18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">
        <f>IF(A296&gt;0,#REF!,0)</f>
        <v>0</v>
      </c>
      <c r="R296" s="4" t="e">
        <f>IF(#REF!&gt;0,#REF!,0)</f>
        <v>#REF!</v>
      </c>
    </row>
    <row r="297" spans="1:18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">
        <f>IF(A297&gt;0,#REF!,0)</f>
        <v>0</v>
      </c>
      <c r="R297" s="4" t="e">
        <f>IF(#REF!&gt;0,#REF!,0)</f>
        <v>#REF!</v>
      </c>
    </row>
    <row r="298" spans="1:18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">
        <f>IF(A298&gt;0,#REF!,0)</f>
        <v>0</v>
      </c>
      <c r="R298" s="4" t="e">
        <f>IF(#REF!&gt;0,#REF!,0)</f>
        <v>#REF!</v>
      </c>
    </row>
    <row r="299" spans="1:18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Q299" s="4">
        <f>IF(A299&gt;0,#REF!,0)</f>
        <v>0</v>
      </c>
      <c r="R299" s="4" t="e">
        <f>IF(#REF!&gt;0,#REF!,0)</f>
        <v>#REF!</v>
      </c>
    </row>
    <row r="300" spans="1:18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Q300" s="4">
        <f>IF(A300&gt;0,#REF!,0)</f>
        <v>0</v>
      </c>
      <c r="R300" s="4" t="e">
        <f>IF(#REF!&gt;0,#REF!,0)</f>
        <v>#REF!</v>
      </c>
    </row>
    <row r="301" spans="1:18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Q301" s="4">
        <f>IF(A301&gt;0,#REF!,0)</f>
        <v>0</v>
      </c>
      <c r="R301" s="4" t="e">
        <f>IF(#REF!&gt;0,#REF!,0)</f>
        <v>#REF!</v>
      </c>
    </row>
    <row r="302" spans="1:18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Q302" s="4">
        <f>IF(A302&gt;0,#REF!,0)</f>
        <v>0</v>
      </c>
      <c r="R302" s="4" t="e">
        <f>IF(#REF!&gt;0,#REF!,0)</f>
        <v>#REF!</v>
      </c>
    </row>
    <row r="303" spans="1:18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Q303" s="4">
        <f>IF(A303&gt;0,#REF!,0)</f>
        <v>0</v>
      </c>
      <c r="R303" s="4" t="e">
        <f>IF(#REF!&gt;0,#REF!,0)</f>
        <v>#REF!</v>
      </c>
    </row>
    <row r="304" spans="1:18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Q304" s="4">
        <f>IF(A304&gt;0,#REF!,0)</f>
        <v>0</v>
      </c>
      <c r="R304" s="4" t="e">
        <f>IF(#REF!&gt;0,#REF!,0)</f>
        <v>#REF!</v>
      </c>
    </row>
    <row r="305" spans="1:18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Q305" s="4">
        <f>IF(A305&gt;0,#REF!,0)</f>
        <v>0</v>
      </c>
      <c r="R305" s="4" t="e">
        <f>IF(#REF!&gt;0,#REF!,0)</f>
        <v>#REF!</v>
      </c>
    </row>
    <row r="306" spans="1:18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Q306" s="4">
        <f>IF(A306&gt;0,#REF!,0)</f>
        <v>0</v>
      </c>
      <c r="R306" s="4" t="e">
        <f>IF(#REF!&gt;0,#REF!,0)</f>
        <v>#REF!</v>
      </c>
    </row>
    <row r="307" spans="1:18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Q307" s="4">
        <f>IF(A307&gt;0,#REF!,0)</f>
        <v>0</v>
      </c>
      <c r="R307" s="4" t="e">
        <f>IF(#REF!&gt;0,#REF!,0)</f>
        <v>#REF!</v>
      </c>
    </row>
    <row r="308" spans="1:18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Q308" s="4">
        <f>IF(A308&gt;0,#REF!,0)</f>
        <v>0</v>
      </c>
      <c r="R308" s="4" t="e">
        <f>IF(#REF!&gt;0,#REF!,0)</f>
        <v>#REF!</v>
      </c>
    </row>
    <row r="309" spans="1:18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Q309" s="4">
        <f>IF(A309&gt;0,#REF!,0)</f>
        <v>0</v>
      </c>
      <c r="R309" s="4" t="e">
        <f>IF(#REF!&gt;0,#REF!,0)</f>
        <v>#REF!</v>
      </c>
    </row>
    <row r="310" spans="1:18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Q310" s="4">
        <f>IF(A310&gt;0,#REF!,0)</f>
        <v>0</v>
      </c>
      <c r="R310" s="4" t="e">
        <f>IF(#REF!&gt;0,#REF!,0)</f>
        <v>#REF!</v>
      </c>
    </row>
    <row r="311" spans="1:18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Q311" s="4">
        <f>IF(A311&gt;0,#REF!,0)</f>
        <v>0</v>
      </c>
      <c r="R311" s="4" t="e">
        <f>IF(#REF!&gt;0,#REF!,0)</f>
        <v>#REF!</v>
      </c>
    </row>
    <row r="312" spans="1:18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Q312" s="4">
        <f>IF(A312&gt;0,#REF!,0)</f>
        <v>0</v>
      </c>
      <c r="R312" s="4" t="e">
        <f>IF(#REF!&gt;0,#REF!,0)</f>
        <v>#REF!</v>
      </c>
    </row>
    <row r="313" spans="1:18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Q313" s="4">
        <f>IF(A313&gt;0,#REF!,0)</f>
        <v>0</v>
      </c>
      <c r="R313" s="4" t="e">
        <f>IF(#REF!&gt;0,#REF!,0)</f>
        <v>#REF!</v>
      </c>
    </row>
    <row r="314" spans="1:18" ht="24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Q314" s="4">
        <f>IF(A314&gt;0,#REF!,0)</f>
        <v>0</v>
      </c>
      <c r="R314" s="4" t="e">
        <f>IF(#REF!&gt;0,#REF!,0)</f>
        <v>#REF!</v>
      </c>
    </row>
    <row r="315" spans="1:18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Q315" s="4">
        <f>IF(A315&gt;0,#REF!,0)</f>
        <v>0</v>
      </c>
      <c r="R315" s="4" t="e">
        <f>IF(#REF!&gt;0,#REF!,0)</f>
        <v>#REF!</v>
      </c>
    </row>
    <row r="316" spans="1:18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Q316" s="4">
        <f>IF(A316&gt;0,#REF!,0)</f>
        <v>0</v>
      </c>
      <c r="R316" s="4" t="e">
        <f>IF(#REF!&gt;0,#REF!,0)</f>
        <v>#REF!</v>
      </c>
    </row>
    <row r="317" spans="1:18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Q317" s="4">
        <f>IF(A317&gt;0,#REF!,0)</f>
        <v>0</v>
      </c>
      <c r="R317" s="4" t="e">
        <f>IF(#REF!&gt;0,#REF!,0)</f>
        <v>#REF!</v>
      </c>
    </row>
    <row r="318" spans="1:18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Q318" s="4">
        <f>IF(A318&gt;0,#REF!,0)</f>
        <v>0</v>
      </c>
      <c r="R318" s="4" t="e">
        <f>IF(#REF!&gt;0,#REF!,0)</f>
        <v>#REF!</v>
      </c>
    </row>
    <row r="319" spans="1:18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Q319" s="4">
        <f>IF(A319&gt;0,#REF!,0)</f>
        <v>0</v>
      </c>
      <c r="R319" s="4" t="e">
        <f>IF(#REF!&gt;0,#REF!,0)</f>
        <v>#REF!</v>
      </c>
    </row>
    <row r="320" spans="1:18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Q320" s="4">
        <f>IF(A320&gt;0,#REF!,0)</f>
        <v>0</v>
      </c>
      <c r="R320" s="4" t="e">
        <f>IF(#REF!&gt;0,#REF!,0)</f>
        <v>#REF!</v>
      </c>
    </row>
    <row r="321" spans="1:18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Q321" s="4">
        <f>IF(A321&gt;0,#REF!,0)</f>
        <v>0</v>
      </c>
      <c r="R321" s="4" t="e">
        <f>IF(#REF!&gt;0,#REF!,0)</f>
        <v>#REF!</v>
      </c>
    </row>
    <row r="322" spans="1:1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8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Q323" s="4">
        <f>IF(A323&gt;0,#REF!,0)</f>
        <v>0</v>
      </c>
      <c r="R323" s="4" t="e">
        <f>IF(#REF!&gt;0,#REF!,0)</f>
        <v>#REF!</v>
      </c>
    </row>
    <row r="324" spans="1:18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Q324" s="4">
        <f>IF(A324&gt;0,#REF!,0)</f>
        <v>0</v>
      </c>
      <c r="R324" s="4" t="e">
        <f>IF(#REF!&gt;0,#REF!,0)</f>
        <v>#REF!</v>
      </c>
    </row>
    <row r="325" spans="1:18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Q325" s="4">
        <f>IF(A325&gt;0,#REF!,0)</f>
        <v>0</v>
      </c>
      <c r="R325" s="4" t="e">
        <f>IF(#REF!&gt;0,#REF!,0)</f>
        <v>#REF!</v>
      </c>
    </row>
    <row r="326" spans="1:18" ht="27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Q326" s="4">
        <f>IF(A326&gt;0,#REF!,0)</f>
        <v>0</v>
      </c>
      <c r="R326" s="4" t="e">
        <f>IF(#REF!&gt;0,#REF!,0)</f>
        <v>#REF!</v>
      </c>
    </row>
    <row r="327" spans="1:18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Q327" s="4">
        <f>IF(A327&gt;0,#REF!,0)</f>
        <v>0</v>
      </c>
      <c r="R327" s="4" t="e">
        <f>IF(#REF!&gt;0,#REF!,0)</f>
        <v>#REF!</v>
      </c>
    </row>
    <row r="328" spans="1:18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Q328" s="4">
        <f>IF(A328&gt;0,#REF!,0)</f>
        <v>0</v>
      </c>
      <c r="R328" s="4" t="e">
        <f>IF(#REF!&gt;0,#REF!,0)</f>
        <v>#REF!</v>
      </c>
    </row>
    <row r="329" spans="1:18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Q329" s="4">
        <f>IF(A329&gt;0,#REF!,0)</f>
        <v>0</v>
      </c>
      <c r="R329" s="4" t="e">
        <f>IF(#REF!&gt;0,#REF!,0)</f>
        <v>#REF!</v>
      </c>
    </row>
    <row r="330" spans="1:18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Q330" s="4">
        <f>IF(A330&gt;0,#REF!,0)</f>
        <v>0</v>
      </c>
      <c r="R330" s="4" t="e">
        <f>IF(#REF!&gt;0,#REF!,0)</f>
        <v>#REF!</v>
      </c>
    </row>
    <row r="331" spans="1:18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Q331" s="4">
        <f>IF(A331&gt;0,#REF!,0)</f>
        <v>0</v>
      </c>
      <c r="R331" s="4" t="e">
        <f>IF(#REF!&gt;0,#REF!,0)</f>
        <v>#REF!</v>
      </c>
    </row>
    <row r="332" spans="1:18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Q332" s="4">
        <f>IF(A332&gt;0,#REF!,0)</f>
        <v>0</v>
      </c>
      <c r="R332" s="4" t="e">
        <f>IF(#REF!&gt;0,#REF!,0)</f>
        <v>#REF!</v>
      </c>
    </row>
    <row r="333" spans="1:18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Q333" s="4">
        <f>IF(A333&gt;0,#REF!,0)</f>
        <v>0</v>
      </c>
      <c r="R333" s="4" t="e">
        <f>IF(#REF!&gt;0,#REF!,0)</f>
        <v>#REF!</v>
      </c>
    </row>
    <row r="334" spans="1:18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Q334" s="4">
        <f>IF(A334&gt;0,#REF!,0)</f>
        <v>0</v>
      </c>
      <c r="R334" s="4" t="e">
        <f>IF(#REF!&gt;0,#REF!,0)</f>
        <v>#REF!</v>
      </c>
    </row>
    <row r="335" spans="1:18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Q335" s="4">
        <f>IF(A335&gt;0,#REF!,0)</f>
        <v>0</v>
      </c>
      <c r="R335" s="4" t="e">
        <f>IF(#REF!&gt;0,#REF!,0)</f>
        <v>#REF!</v>
      </c>
    </row>
    <row r="336" spans="1:18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Q336" s="4">
        <f>IF(A336&gt;0,#REF!,0)</f>
        <v>0</v>
      </c>
      <c r="R336" s="4" t="e">
        <f>IF(#REF!&gt;0,#REF!,0)</f>
        <v>#REF!</v>
      </c>
    </row>
    <row r="337" spans="1:18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Q337" s="4">
        <f>IF(A337&gt;0,#REF!,0)</f>
        <v>0</v>
      </c>
      <c r="R337" s="4" t="e">
        <f>IF(#REF!&gt;0,#REF!,0)</f>
        <v>#REF!</v>
      </c>
    </row>
    <row r="338" spans="1:18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Q338" s="4">
        <f>IF(A338&gt;0,#REF!,0)</f>
        <v>0</v>
      </c>
      <c r="R338" s="4" t="e">
        <f>IF(#REF!&gt;0,#REF!,0)</f>
        <v>#REF!</v>
      </c>
    </row>
    <row r="339" spans="1:18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Q339" s="4">
        <f>IF(A339&gt;0,#REF!,0)</f>
        <v>0</v>
      </c>
      <c r="R339" s="4" t="e">
        <f>IF(#REF!&gt;0,#REF!,0)</f>
        <v>#REF!</v>
      </c>
    </row>
    <row r="340" spans="1:18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Q340" s="4">
        <f>IF(A340&gt;0,#REF!,0)</f>
        <v>0</v>
      </c>
      <c r="R340" s="4" t="e">
        <f>IF(#REF!&gt;0,#REF!,0)</f>
        <v>#REF!</v>
      </c>
    </row>
    <row r="341" spans="1:18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Q341" s="4">
        <f>IF(A341&gt;0,#REF!,0)</f>
        <v>0</v>
      </c>
      <c r="R341" s="4" t="e">
        <f>IF(#REF!&gt;0,#REF!,0)</f>
        <v>#REF!</v>
      </c>
    </row>
    <row r="342" spans="1:18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Q342" s="4">
        <f>IF(A342&gt;0,#REF!,0)</f>
        <v>0</v>
      </c>
      <c r="R342" s="4" t="e">
        <f>IF(#REF!&gt;0,#REF!,0)</f>
        <v>#REF!</v>
      </c>
    </row>
    <row r="343" spans="1:18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Q343" s="4">
        <f>IF(A343&gt;0,#REF!,0)</f>
        <v>0</v>
      </c>
      <c r="R343" s="4" t="e">
        <f>IF(#REF!&gt;0,#REF!,0)</f>
        <v>#REF!</v>
      </c>
    </row>
    <row r="344" spans="1:18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">
        <f>IF(A344&gt;0,#REF!,0)</f>
        <v>0</v>
      </c>
      <c r="R344" s="4" t="e">
        <f>IF(#REF!&gt;0,#REF!,0)</f>
        <v>#REF!</v>
      </c>
    </row>
    <row r="345" spans="1:18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">
        <f>IF(A345&gt;0,#REF!,0)</f>
        <v>0</v>
      </c>
      <c r="R345" s="4" t="e">
        <f>IF(#REF!&gt;0,#REF!,0)</f>
        <v>#REF!</v>
      </c>
    </row>
    <row r="346" spans="1:18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">
        <f>IF(A346&gt;0,#REF!,0)</f>
        <v>0</v>
      </c>
      <c r="R346" s="4" t="e">
        <f>IF(#REF!&gt;0,#REF!,0)</f>
        <v>#REF!</v>
      </c>
    </row>
    <row r="347" spans="1:18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">
        <f>IF(A347&gt;0,#REF!,0)</f>
        <v>0</v>
      </c>
      <c r="R347" s="4" t="e">
        <f>IF(#REF!&gt;0,#REF!,0)</f>
        <v>#REF!</v>
      </c>
    </row>
    <row r="348" spans="1:18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">
        <f>IF(A348&gt;0,#REF!,0)</f>
        <v>0</v>
      </c>
      <c r="R348" s="4" t="e">
        <f>IF(#REF!&gt;0,#REF!,0)</f>
        <v>#REF!</v>
      </c>
    </row>
    <row r="349" spans="1:18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Q349" s="4">
        <f>IF(A349&gt;0,#REF!,0)</f>
        <v>0</v>
      </c>
      <c r="R349" s="4" t="e">
        <f>IF(#REF!&gt;0,#REF!,0)</f>
        <v>#REF!</v>
      </c>
    </row>
    <row r="350" spans="1:18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Q350" s="4">
        <f>IF(A350&gt;0,#REF!,0)</f>
        <v>0</v>
      </c>
      <c r="R350" s="4" t="e">
        <f>IF(#REF!&gt;0,#REF!,0)</f>
        <v>#REF!</v>
      </c>
    </row>
    <row r="351" spans="1:18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Q351" s="4">
        <f>IF(A351&gt;0,#REF!,0)</f>
        <v>0</v>
      </c>
      <c r="R351" s="4" t="e">
        <f>IF(#REF!&gt;0,#REF!,0)</f>
        <v>#REF!</v>
      </c>
    </row>
    <row r="352" spans="1:18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Q352" s="4">
        <f>IF(A352&gt;0,#REF!,0)</f>
        <v>0</v>
      </c>
      <c r="R352" s="4" t="e">
        <f>IF(#REF!&gt;0,#REF!,0)</f>
        <v>#REF!</v>
      </c>
    </row>
    <row r="353" spans="1:18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Q353" s="4">
        <f>IF(A353&gt;0,#REF!,0)</f>
        <v>0</v>
      </c>
      <c r="R353" s="4" t="e">
        <f>IF(#REF!&gt;0,#REF!,0)</f>
        <v>#REF!</v>
      </c>
    </row>
    <row r="354" spans="1:18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Q354" s="4">
        <f>IF(A354&gt;0,#REF!,0)</f>
        <v>0</v>
      </c>
      <c r="R354" s="4" t="e">
        <f>IF(#REF!&gt;0,#REF!,0)</f>
        <v>#REF!</v>
      </c>
    </row>
    <row r="355" spans="1:18" ht="47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Q355" s="4">
        <f>IF(A355&gt;0,#REF!,0)</f>
        <v>0</v>
      </c>
      <c r="R355" s="4" t="e">
        <f>IF(#REF!&gt;0,#REF!,0)</f>
        <v>#REF!</v>
      </c>
    </row>
    <row r="356" spans="1:18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Q356" s="4">
        <f>IF(A356&gt;0,#REF!,0)</f>
        <v>0</v>
      </c>
      <c r="R356" s="4" t="e">
        <f>IF(#REF!&gt;0,#REF!,0)</f>
        <v>#REF!</v>
      </c>
    </row>
    <row r="357" spans="1:18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Q357" s="4">
        <f>IF(A357&gt;0,#REF!,0)</f>
        <v>0</v>
      </c>
      <c r="R357" s="4" t="e">
        <f>IF(#REF!&gt;0,#REF!,0)</f>
        <v>#REF!</v>
      </c>
    </row>
    <row r="358" spans="1:18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Q358" s="4">
        <f>IF(A358&gt;0,#REF!,0)</f>
        <v>0</v>
      </c>
      <c r="R358" s="4" t="e">
        <f>IF(#REF!&gt;0,#REF!,0)</f>
        <v>#REF!</v>
      </c>
    </row>
    <row r="359" spans="1:18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Q359" s="4">
        <f>IF(A359&gt;0,#REF!,0)</f>
        <v>0</v>
      </c>
      <c r="R359" s="4" t="e">
        <f>IF(#REF!&gt;0,#REF!,0)</f>
        <v>#REF!</v>
      </c>
    </row>
    <row r="360" spans="1:18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Q360" s="4">
        <f>IF(A360&gt;0,#REF!,0)</f>
        <v>0</v>
      </c>
      <c r="R360" s="4" t="e">
        <f>IF(#REF!&gt;0,#REF!,0)</f>
        <v>#REF!</v>
      </c>
    </row>
    <row r="361" spans="1:18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Q361" s="4">
        <f>IF(A361&gt;0,#REF!,0)</f>
        <v>0</v>
      </c>
      <c r="R361" s="4" t="e">
        <f>IF(#REF!&gt;0,#REF!,0)</f>
        <v>#REF!</v>
      </c>
    </row>
    <row r="362" spans="1:18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Q362" s="4">
        <f>IF(A362&gt;0,#REF!,0)</f>
        <v>0</v>
      </c>
      <c r="R362" s="4" t="e">
        <f>IF(#REF!&gt;0,#REF!,0)</f>
        <v>#REF!</v>
      </c>
    </row>
    <row r="363" spans="1:18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Q363" s="4">
        <f>IF(A363&gt;0,#REF!,0)</f>
        <v>0</v>
      </c>
      <c r="R363" s="4" t="e">
        <f>IF(#REF!&gt;0,#REF!,0)</f>
        <v>#REF!</v>
      </c>
    </row>
    <row r="364" spans="1:18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Q364" s="4">
        <f>IF(A364&gt;0,#REF!,0)</f>
        <v>0</v>
      </c>
      <c r="R364" s="4" t="e">
        <f>IF(#REF!&gt;0,#REF!,0)</f>
        <v>#REF!</v>
      </c>
    </row>
    <row r="365" spans="1:18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Q365" s="4">
        <f>IF(A365&gt;0,#REF!,0)</f>
        <v>0</v>
      </c>
      <c r="R365" s="4" t="e">
        <f>IF(#REF!&gt;0,#REF!,0)</f>
        <v>#REF!</v>
      </c>
    </row>
    <row r="366" spans="1:18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Q366" s="4">
        <f>IF(A366&gt;0,#REF!,0)</f>
        <v>0</v>
      </c>
      <c r="R366" s="4" t="e">
        <f>IF(#REF!&gt;0,#REF!,0)</f>
        <v>#REF!</v>
      </c>
    </row>
    <row r="367" spans="1:18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Q367" s="4">
        <f>IF(A367&gt;0,#REF!,0)</f>
        <v>0</v>
      </c>
      <c r="R367" s="4" t="e">
        <f>IF(#REF!&gt;0,#REF!,0)</f>
        <v>#REF!</v>
      </c>
    </row>
    <row r="368" spans="1:18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Q368" s="4">
        <f>IF(A368&gt;0,#REF!,0)</f>
        <v>0</v>
      </c>
      <c r="R368" s="4" t="e">
        <f>IF(#REF!&gt;0,#REF!,0)</f>
        <v>#REF!</v>
      </c>
    </row>
    <row r="369" spans="1:18" ht="1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Q369" s="4">
        <f>IF(A369&gt;0,#REF!,0)</f>
        <v>0</v>
      </c>
      <c r="R369" s="4" t="e">
        <f>IF(#REF!&gt;0,#REF!,0)</f>
        <v>#REF!</v>
      </c>
    </row>
    <row r="370" spans="1:18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Q370" s="4">
        <f>IF(A370&gt;0,#REF!,0)</f>
        <v>0</v>
      </c>
      <c r="R370" s="4" t="e">
        <f>IF(#REF!&gt;0,#REF!,0)</f>
        <v>#REF!</v>
      </c>
    </row>
    <row r="371" spans="1:18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Q371" s="4">
        <f>IF(A371&gt;0,#REF!,0)</f>
        <v>0</v>
      </c>
      <c r="R371" s="4" t="e">
        <f>IF(#REF!&gt;0,#REF!,0)</f>
        <v>#REF!</v>
      </c>
    </row>
    <row r="372" spans="1:18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Q372" s="4">
        <f>IF(A372&gt;0,#REF!,0)</f>
        <v>0</v>
      </c>
      <c r="R372" s="4" t="e">
        <f>IF(#REF!&gt;0,#REF!,0)</f>
        <v>#REF!</v>
      </c>
    </row>
    <row r="373" spans="1:18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Q373" s="4">
        <f>IF(A373&gt;0,#REF!,0)</f>
        <v>0</v>
      </c>
      <c r="R373" s="4" t="e">
        <f>IF(#REF!&gt;0,#REF!,0)</f>
        <v>#REF!</v>
      </c>
    </row>
    <row r="374" spans="1:18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Q374" s="4">
        <f>IF(A374&gt;0,#REF!,0)</f>
        <v>0</v>
      </c>
      <c r="R374" s="4" t="e">
        <f>IF(#REF!&gt;0,#REF!,0)</f>
        <v>#REF!</v>
      </c>
    </row>
    <row r="375" spans="1:18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Q375" s="4">
        <f>IF(A375&gt;0,#REF!,0)</f>
        <v>0</v>
      </c>
      <c r="R375" s="4" t="e">
        <f>IF(#REF!&gt;0,#REF!,0)</f>
        <v>#REF!</v>
      </c>
    </row>
    <row r="376" spans="1:18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Q376" s="4">
        <f>IF(A376&gt;0,#REF!,0)</f>
        <v>0</v>
      </c>
      <c r="R376" s="4" t="e">
        <f>IF(#REF!&gt;0,#REF!,0)</f>
        <v>#REF!</v>
      </c>
    </row>
    <row r="377" spans="1:18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Q377" s="4">
        <f>IF(A377&gt;0,#REF!,0)</f>
        <v>0</v>
      </c>
      <c r="R377" s="4" t="e">
        <f>IF(#REF!&gt;0,#REF!,0)</f>
        <v>#REF!</v>
      </c>
    </row>
    <row r="378" spans="1:18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Q378" s="4">
        <f>IF(A378&gt;0,#REF!,0)</f>
        <v>0</v>
      </c>
      <c r="R378" s="4" t="e">
        <f>IF(#REF!&gt;0,#REF!,0)</f>
        <v>#REF!</v>
      </c>
    </row>
    <row r="379" spans="1:18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Q379" s="4">
        <f>IF(A379&gt;0,#REF!,0)</f>
        <v>0</v>
      </c>
      <c r="R379" s="4" t="e">
        <f>IF(#REF!&gt;0,#REF!,0)</f>
        <v>#REF!</v>
      </c>
    </row>
    <row r="380" spans="1:18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Q380" s="4">
        <f>IF(A380&gt;0,#REF!,0)</f>
        <v>0</v>
      </c>
      <c r="R380" s="4" t="e">
        <f>IF(#REF!&gt;0,#REF!,0)</f>
        <v>#REF!</v>
      </c>
    </row>
    <row r="381" spans="1:18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Q381" s="4">
        <f>IF(A381&gt;0,#REF!,0)</f>
        <v>0</v>
      </c>
      <c r="R381" s="4" t="e">
        <f>IF(#REF!&gt;0,#REF!,0)</f>
        <v>#REF!</v>
      </c>
    </row>
    <row r="382" spans="1:18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Q382" s="4">
        <f>IF(A382&gt;0,#REF!,0)</f>
        <v>0</v>
      </c>
      <c r="R382" s="4" t="e">
        <f>IF(#REF!&gt;0,#REF!,0)</f>
        <v>#REF!</v>
      </c>
    </row>
    <row r="383" spans="1:18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Q383" s="4">
        <f>IF(A383&gt;0,#REF!,0)</f>
        <v>0</v>
      </c>
      <c r="R383" s="4" t="e">
        <f>IF(#REF!&gt;0,#REF!,0)</f>
        <v>#REF!</v>
      </c>
    </row>
    <row r="384" spans="1:18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Q384" s="4">
        <f>IF(A384&gt;0,#REF!,0)</f>
        <v>0</v>
      </c>
      <c r="R384" s="4" t="e">
        <f>IF(#REF!&gt;0,#REF!,0)</f>
        <v>#REF!</v>
      </c>
    </row>
    <row r="385" spans="1:18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Q385" s="4">
        <f>IF(A385&gt;0,#REF!,0)</f>
        <v>0</v>
      </c>
      <c r="R385" s="4" t="e">
        <f>IF(#REF!&gt;0,#REF!,0)</f>
        <v>#REF!</v>
      </c>
    </row>
    <row r="386" spans="1:18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Q386" s="4">
        <f>IF(A386&gt;0,#REF!,0)</f>
        <v>0</v>
      </c>
      <c r="R386" s="4" t="e">
        <f>IF(#REF!&gt;0,#REF!,0)</f>
        <v>#REF!</v>
      </c>
    </row>
    <row r="387" spans="1:18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Q387" s="4">
        <f>IF(A387&gt;0,#REF!,0)</f>
        <v>0</v>
      </c>
      <c r="R387" s="4" t="e">
        <f>IF(#REF!&gt;0,#REF!,0)</f>
        <v>#REF!</v>
      </c>
    </row>
    <row r="388" spans="1:18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Q388" s="4">
        <f>IF(A388&gt;0,#REF!,0)</f>
        <v>0</v>
      </c>
      <c r="R388" s="4" t="e">
        <f>IF(#REF!&gt;0,#REF!,0)</f>
        <v>#REF!</v>
      </c>
    </row>
    <row r="389" spans="1:18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Q389" s="4">
        <f>IF(A389&gt;0,#REF!,0)</f>
        <v>0</v>
      </c>
      <c r="R389" s="4" t="e">
        <f>IF(#REF!&gt;0,#REF!,0)</f>
        <v>#REF!</v>
      </c>
    </row>
    <row r="390" spans="1:18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Q390" s="4">
        <f>IF(A390&gt;0,#REF!,0)</f>
        <v>0</v>
      </c>
      <c r="R390" s="4" t="e">
        <f>IF(#REF!&gt;0,#REF!,0)</f>
        <v>#REF!</v>
      </c>
    </row>
    <row r="391" spans="1:18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Q391" s="4">
        <f>IF(A391&gt;0,#REF!,0)</f>
        <v>0</v>
      </c>
      <c r="R391" s="4" t="e">
        <f>IF(#REF!&gt;0,#REF!,0)</f>
        <v>#REF!</v>
      </c>
    </row>
    <row r="392" spans="1:18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Q392" s="4">
        <f>IF(A392&gt;0,#REF!,0)</f>
        <v>0</v>
      </c>
      <c r="R392" s="4" t="e">
        <f>IF(#REF!&gt;0,#REF!,0)</f>
        <v>#REF!</v>
      </c>
    </row>
    <row r="393" spans="1:18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Q393" s="4">
        <f>IF(A393&gt;0,#REF!,0)</f>
        <v>0</v>
      </c>
      <c r="R393" s="4" t="e">
        <f>IF(#REF!&gt;0,#REF!,0)</f>
        <v>#REF!</v>
      </c>
    </row>
    <row r="394" spans="1:18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Q394" s="4">
        <f>IF(A394&gt;0,#REF!,0)</f>
        <v>0</v>
      </c>
      <c r="R394" s="4" t="e">
        <f>IF(#REF!&gt;0,#REF!,0)</f>
        <v>#REF!</v>
      </c>
    </row>
    <row r="395" spans="1:18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Q395" s="4">
        <f>IF(A395&gt;0,#REF!,0)</f>
        <v>0</v>
      </c>
      <c r="R395" s="4" t="e">
        <f>IF(#REF!&gt;0,#REF!,0)</f>
        <v>#REF!</v>
      </c>
    </row>
    <row r="396" spans="1:18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Q396" s="4">
        <f>IF(A396&gt;0,#REF!,0)</f>
        <v>0</v>
      </c>
      <c r="R396" s="4" t="e">
        <f>IF(#REF!&gt;0,#REF!,0)</f>
        <v>#REF!</v>
      </c>
    </row>
    <row r="397" spans="1:18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Q397" s="4">
        <f>IF(A397&gt;0,#REF!,0)</f>
        <v>0</v>
      </c>
      <c r="R397" s="4" t="e">
        <f>IF(#REF!&gt;0,#REF!,0)</f>
        <v>#REF!</v>
      </c>
    </row>
    <row r="398" spans="1:18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Q398" s="4">
        <f>IF(A398&gt;0,#REF!,0)</f>
        <v>0</v>
      </c>
      <c r="R398" s="4" t="e">
        <f>IF(#REF!&gt;0,#REF!,0)</f>
        <v>#REF!</v>
      </c>
    </row>
    <row r="399" spans="1:18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Q399" s="4">
        <f>IF(A399&gt;0,#REF!,0)</f>
        <v>0</v>
      </c>
      <c r="R399" s="4" t="e">
        <f>IF(#REF!&gt;0,#REF!,0)</f>
        <v>#REF!</v>
      </c>
    </row>
    <row r="400" spans="1:18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Q400" s="4">
        <f>IF(A400&gt;0,#REF!,0)</f>
        <v>0</v>
      </c>
      <c r="R400" s="4" t="e">
        <f>IF(#REF!&gt;0,#REF!,0)</f>
        <v>#REF!</v>
      </c>
    </row>
    <row r="401" spans="1:18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Q401" s="4">
        <f>IF(A401&gt;0,#REF!,0)</f>
        <v>0</v>
      </c>
      <c r="R401" s="4" t="e">
        <f>IF(#REF!&gt;0,#REF!,0)</f>
        <v>#REF!</v>
      </c>
    </row>
    <row r="402" spans="1:18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Q402" s="4">
        <f>IF(A402&gt;0,#REF!,0)</f>
        <v>0</v>
      </c>
      <c r="R402" s="4" t="e">
        <f>IF(#REF!&gt;0,#REF!,0)</f>
        <v>#REF!</v>
      </c>
    </row>
    <row r="403" spans="1:18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Q403" s="4">
        <f>IF(A403&gt;0,#REF!,0)</f>
        <v>0</v>
      </c>
      <c r="R403" s="4" t="e">
        <f>IF(#REF!&gt;0,#REF!,0)</f>
        <v>#REF!</v>
      </c>
    </row>
    <row r="404" spans="1:18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Q404" s="4">
        <f>IF(A404&gt;0,#REF!,0)</f>
        <v>0</v>
      </c>
      <c r="R404" s="4" t="e">
        <f>IF(#REF!&gt;0,#REF!,0)</f>
        <v>#REF!</v>
      </c>
    </row>
    <row r="405" spans="1:18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Q405" s="4">
        <f>IF(A405&gt;0,#REF!,0)</f>
        <v>0</v>
      </c>
      <c r="R405" s="4" t="e">
        <f>IF(#REF!&gt;0,#REF!,0)</f>
        <v>#REF!</v>
      </c>
    </row>
    <row r="406" spans="1:18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Q406" s="4">
        <f>IF(A406&gt;0,#REF!,0)</f>
        <v>0</v>
      </c>
      <c r="R406" s="4" t="e">
        <f>IF(#REF!&gt;0,#REF!,0)</f>
        <v>#REF!</v>
      </c>
    </row>
    <row r="407" spans="1:18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Q407" s="4">
        <f>IF(A407&gt;0,#REF!,0)</f>
        <v>0</v>
      </c>
      <c r="R407" s="4" t="e">
        <f>IF(#REF!&gt;0,#REF!,0)</f>
        <v>#REF!</v>
      </c>
    </row>
    <row r="408" spans="1:18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Q408" s="4">
        <f>IF(A408&gt;0,#REF!,0)</f>
        <v>0</v>
      </c>
      <c r="R408" s="4" t="e">
        <f>IF(#REF!&gt;0,#REF!,0)</f>
        <v>#REF!</v>
      </c>
    </row>
    <row r="409" spans="1:18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Q409" s="4">
        <f>IF(A409&gt;0,#REF!,0)</f>
        <v>0</v>
      </c>
      <c r="R409" s="4" t="e">
        <f>IF(#REF!&gt;0,#REF!,0)</f>
        <v>#REF!</v>
      </c>
    </row>
    <row r="410" spans="1:18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Q410" s="4">
        <f>IF(A410&gt;0,#REF!,0)</f>
        <v>0</v>
      </c>
      <c r="R410" s="4" t="e">
        <f>IF(#REF!&gt;0,#REF!,0)</f>
        <v>#REF!</v>
      </c>
    </row>
    <row r="411" spans="1:18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Q411" s="4">
        <f>IF(A411&gt;0,#REF!,0)</f>
        <v>0</v>
      </c>
      <c r="R411" s="4" t="e">
        <f>IF(#REF!&gt;0,#REF!,0)</f>
        <v>#REF!</v>
      </c>
    </row>
    <row r="412" spans="1:18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Q412" s="4">
        <f>IF(A412&gt;0,#REF!,0)</f>
        <v>0</v>
      </c>
      <c r="R412" s="4" t="e">
        <f>IF(#REF!&gt;0,#REF!,0)</f>
        <v>#REF!</v>
      </c>
    </row>
    <row r="413" spans="1:18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Q413" s="4">
        <f>IF(A413&gt;0,#REF!,0)</f>
        <v>0</v>
      </c>
      <c r="R413" s="4" t="e">
        <f>IF(#REF!&gt;0,#REF!,0)</f>
        <v>#REF!</v>
      </c>
    </row>
    <row r="414" spans="1:18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Q414" s="4">
        <f>IF(A414&gt;0,#REF!,0)</f>
        <v>0</v>
      </c>
      <c r="R414" s="4" t="e">
        <f>IF(#REF!&gt;0,#REF!,0)</f>
        <v>#REF!</v>
      </c>
    </row>
    <row r="415" spans="1:18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Q415" s="4">
        <f>IF(A415&gt;0,#REF!,0)</f>
        <v>0</v>
      </c>
      <c r="R415" s="4" t="e">
        <f>IF(#REF!&gt;0,#REF!,0)</f>
        <v>#REF!</v>
      </c>
    </row>
    <row r="416" spans="1:18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Q416" s="4">
        <f>IF(A416&gt;0,#REF!,0)</f>
        <v>0</v>
      </c>
      <c r="R416" s="4" t="e">
        <f>IF(#REF!&gt;0,#REF!,0)</f>
        <v>#REF!</v>
      </c>
    </row>
    <row r="417" spans="1:18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Q417" s="4">
        <f>IF(A417&gt;0,#REF!,0)</f>
        <v>0</v>
      </c>
      <c r="R417" s="4" t="e">
        <f>IF(#REF!&gt;0,#REF!,0)</f>
        <v>#REF!</v>
      </c>
    </row>
    <row r="418" spans="1:18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Q418" s="4">
        <f>IF(A418&gt;0,#REF!,0)</f>
        <v>0</v>
      </c>
      <c r="R418" s="4" t="e">
        <f>IF(#REF!&gt;0,#REF!,0)</f>
        <v>#REF!</v>
      </c>
    </row>
    <row r="419" spans="1:18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Q419" s="4">
        <f>IF(A419&gt;0,#REF!,0)</f>
        <v>0</v>
      </c>
      <c r="R419" s="4" t="e">
        <f>IF(#REF!&gt;0,#REF!,0)</f>
        <v>#REF!</v>
      </c>
    </row>
    <row r="420" spans="1:18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Q420" s="4">
        <f>IF(A420&gt;0,#REF!,0)</f>
        <v>0</v>
      </c>
      <c r="R420" s="4" t="e">
        <f>IF(#REF!&gt;0,#REF!,0)</f>
        <v>#REF!</v>
      </c>
    </row>
    <row r="421" spans="1:18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Q421" s="4">
        <f>IF(A421&gt;0,#REF!,0)</f>
        <v>0</v>
      </c>
      <c r="R421" s="4" t="e">
        <f>IF(#REF!&gt;0,#REF!,0)</f>
        <v>#REF!</v>
      </c>
    </row>
    <row r="422" spans="1:18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Q422" s="4">
        <f>IF(A422&gt;0,#REF!,0)</f>
        <v>0</v>
      </c>
      <c r="R422" s="4" t="e">
        <f>IF(#REF!&gt;0,#REF!,0)</f>
        <v>#REF!</v>
      </c>
    </row>
    <row r="423" spans="1:18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Q423" s="4">
        <f>IF(A423&gt;0,#REF!,0)</f>
        <v>0</v>
      </c>
      <c r="R423" s="4" t="e">
        <f>IF(#REF!&gt;0,#REF!,0)</f>
        <v>#REF!</v>
      </c>
    </row>
    <row r="424" spans="1:18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Q424" s="4">
        <f>IF(A424&gt;0,#REF!,0)</f>
        <v>0</v>
      </c>
      <c r="R424" s="4" t="e">
        <f>IF(#REF!&gt;0,#REF!,0)</f>
        <v>#REF!</v>
      </c>
    </row>
    <row r="425" spans="1:18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Q425" s="4">
        <f>IF(A425&gt;0,#REF!,0)</f>
        <v>0</v>
      </c>
      <c r="R425" s="4" t="e">
        <f>IF(#REF!&gt;0,#REF!,0)</f>
        <v>#REF!</v>
      </c>
    </row>
    <row r="426" spans="1:18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Q426" s="4">
        <f>IF(A426&gt;0,#REF!,0)</f>
        <v>0</v>
      </c>
      <c r="R426" s="4" t="e">
        <f>IF(#REF!&gt;0,#REF!,0)</f>
        <v>#REF!</v>
      </c>
    </row>
    <row r="427" spans="1:18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Q427" s="4">
        <f>IF(A427&gt;0,#REF!,0)</f>
        <v>0</v>
      </c>
      <c r="R427" s="4" t="e">
        <f>IF(#REF!&gt;0,#REF!,0)</f>
        <v>#REF!</v>
      </c>
    </row>
    <row r="428" spans="1:18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Q428" s="4">
        <f>IF(A428&gt;0,#REF!,0)</f>
        <v>0</v>
      </c>
      <c r="R428" s="4" t="e">
        <f>IF(#REF!&gt;0,#REF!,0)</f>
        <v>#REF!</v>
      </c>
    </row>
    <row r="429" spans="1:18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Q429" s="4">
        <f>IF(A429&gt;0,#REF!,0)</f>
        <v>0</v>
      </c>
      <c r="R429" s="4" t="e">
        <f>IF(#REF!&gt;0,#REF!,0)</f>
        <v>#REF!</v>
      </c>
    </row>
    <row r="430" spans="1:18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Q430" s="4">
        <f>IF(A430&gt;0,#REF!,0)</f>
        <v>0</v>
      </c>
      <c r="R430" s="4" t="e">
        <f>IF(#REF!&gt;0,#REF!,0)</f>
        <v>#REF!</v>
      </c>
    </row>
    <row r="431" spans="1:18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Q431" s="4">
        <f>IF(A431&gt;0,#REF!,0)</f>
        <v>0</v>
      </c>
      <c r="R431" s="4" t="e">
        <f>IF(#REF!&gt;0,#REF!,0)</f>
        <v>#REF!</v>
      </c>
    </row>
    <row r="432" spans="1:18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Q432" s="4">
        <f>IF(A432&gt;0,#REF!,0)</f>
        <v>0</v>
      </c>
      <c r="R432" s="4" t="e">
        <f>IF(#REF!&gt;0,#REF!,0)</f>
        <v>#REF!</v>
      </c>
    </row>
    <row r="433" spans="1:18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Q433" s="4">
        <f>IF(A433&gt;0,#REF!,0)</f>
        <v>0</v>
      </c>
      <c r="R433" s="4" t="e">
        <f>IF(#REF!&gt;0,#REF!,0)</f>
        <v>#REF!</v>
      </c>
    </row>
    <row r="434" spans="1:18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Q434" s="4">
        <f>IF(A434&gt;0,#REF!,0)</f>
        <v>0</v>
      </c>
      <c r="R434" s="4" t="e">
        <f>IF(#REF!&gt;0,#REF!,0)</f>
        <v>#REF!</v>
      </c>
    </row>
    <row r="435" spans="1:18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Q435" s="4">
        <f>IF(A435&gt;0,#REF!,0)</f>
        <v>0</v>
      </c>
      <c r="R435" s="4" t="e">
        <f>IF(#REF!&gt;0,#REF!,0)</f>
        <v>#REF!</v>
      </c>
    </row>
    <row r="436" spans="1:18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Q436" s="4">
        <f>IF(A436&gt;0,#REF!,0)</f>
        <v>0</v>
      </c>
      <c r="R436" s="4" t="e">
        <f>IF(#REF!&gt;0,#REF!,0)</f>
        <v>#REF!</v>
      </c>
    </row>
    <row r="437" spans="1:18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Q437" s="4">
        <f>IF(A437&gt;0,#REF!,0)</f>
        <v>0</v>
      </c>
      <c r="R437" s="4" t="e">
        <f>IF(#REF!&gt;0,#REF!,0)</f>
        <v>#REF!</v>
      </c>
    </row>
    <row r="438" spans="1:18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Q438" s="4">
        <f>IF(A438&gt;0,#REF!,0)</f>
        <v>0</v>
      </c>
      <c r="R438" s="4" t="e">
        <f>IF(#REF!&gt;0,#REF!,0)</f>
        <v>#REF!</v>
      </c>
    </row>
    <row r="439" spans="1:18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Q439" s="4">
        <f>IF(A439&gt;0,#REF!,0)</f>
        <v>0</v>
      </c>
      <c r="R439" s="4" t="e">
        <f>IF(#REF!&gt;0,#REF!,0)</f>
        <v>#REF!</v>
      </c>
    </row>
    <row r="440" spans="1:18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Q440" s="4">
        <f>IF(A440&gt;0,#REF!,0)</f>
        <v>0</v>
      </c>
      <c r="R440" s="4" t="e">
        <f>IF(#REF!&gt;0,#REF!,0)</f>
        <v>#REF!</v>
      </c>
    </row>
    <row r="441" spans="1:18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Q441" s="4">
        <f>IF(A441&gt;0,#REF!,0)</f>
        <v>0</v>
      </c>
      <c r="R441" s="4" t="e">
        <f>IF(#REF!&gt;0,#REF!,0)</f>
        <v>#REF!</v>
      </c>
    </row>
    <row r="442" spans="1:18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Q442" s="4">
        <f>IF(A442&gt;0,#REF!,0)</f>
        <v>0</v>
      </c>
      <c r="R442" s="4" t="e">
        <f>IF(#REF!&gt;0,#REF!,0)</f>
        <v>#REF!</v>
      </c>
    </row>
    <row r="443" spans="1:18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Q443" s="4">
        <f>IF(A443&gt;0,#REF!,0)</f>
        <v>0</v>
      </c>
      <c r="R443" s="4" t="e">
        <f>IF(#REF!&gt;0,#REF!,0)</f>
        <v>#REF!</v>
      </c>
    </row>
    <row r="444" spans="1:18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Q444" s="4">
        <f>IF(A444&gt;0,#REF!,0)</f>
        <v>0</v>
      </c>
      <c r="R444" s="4" t="e">
        <f>IF(#REF!&gt;0,#REF!,0)</f>
        <v>#REF!</v>
      </c>
    </row>
    <row r="445" spans="1:18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Q445" s="4">
        <f>IF(A445&gt;0,#REF!,0)</f>
        <v>0</v>
      </c>
      <c r="R445" s="4" t="e">
        <f>IF(#REF!&gt;0,#REF!,0)</f>
        <v>#REF!</v>
      </c>
    </row>
    <row r="446" spans="1:18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Q446" s="4">
        <f>IF(A446&gt;0,#REF!,0)</f>
        <v>0</v>
      </c>
      <c r="R446" s="4" t="e">
        <f>IF(#REF!&gt;0,#REF!,0)</f>
        <v>#REF!</v>
      </c>
    </row>
    <row r="447" spans="1:18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Q447" s="4">
        <f>IF(A447&gt;0,#REF!,0)</f>
        <v>0</v>
      </c>
      <c r="R447" s="4" t="e">
        <f>IF(#REF!&gt;0,#REF!,0)</f>
        <v>#REF!</v>
      </c>
    </row>
    <row r="448" spans="1:18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Q448" s="4">
        <f>IF(A448&gt;0,#REF!,0)</f>
        <v>0</v>
      </c>
      <c r="R448" s="4" t="e">
        <f>IF(#REF!&gt;0,#REF!,0)</f>
        <v>#REF!</v>
      </c>
    </row>
    <row r="449" spans="1:18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Q449" s="4">
        <f>IF(A449&gt;0,#REF!,0)</f>
        <v>0</v>
      </c>
      <c r="R449" s="4" t="e">
        <f>IF(#REF!&gt;0,#REF!,0)</f>
        <v>#REF!</v>
      </c>
    </row>
    <row r="450" spans="1:18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Q450" s="4">
        <f>IF(A450&gt;0,#REF!,0)</f>
        <v>0</v>
      </c>
      <c r="R450" s="4" t="e">
        <f>IF(#REF!&gt;0,#REF!,0)</f>
        <v>#REF!</v>
      </c>
    </row>
    <row r="451" spans="1:18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Q451" s="4">
        <f>IF(A451&gt;0,#REF!,0)</f>
        <v>0</v>
      </c>
      <c r="R451" s="4" t="e">
        <f>IF(#REF!&gt;0,#REF!,0)</f>
        <v>#REF!</v>
      </c>
    </row>
    <row r="452" spans="1:18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Q452" s="4">
        <f>IF(A452&gt;0,#REF!,0)</f>
        <v>0</v>
      </c>
      <c r="R452" s="4" t="e">
        <f>IF(#REF!&gt;0,#REF!,0)</f>
        <v>#REF!</v>
      </c>
    </row>
    <row r="453" spans="1:18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Q453" s="4">
        <f>IF(A453&gt;0,#REF!,0)</f>
        <v>0</v>
      </c>
      <c r="R453" s="4" t="e">
        <f>IF(#REF!&gt;0,#REF!,0)</f>
        <v>#REF!</v>
      </c>
    </row>
    <row r="454" spans="1:18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Q454" s="4">
        <f>IF(A454&gt;0,#REF!,0)</f>
        <v>0</v>
      </c>
      <c r="R454" s="4" t="e">
        <f>IF(#REF!&gt;0,#REF!,0)</f>
        <v>#REF!</v>
      </c>
    </row>
    <row r="455" spans="1:18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Q455" s="4">
        <f>IF(A455&gt;0,#REF!,0)</f>
        <v>0</v>
      </c>
      <c r="R455" s="4" t="e">
        <f>IF(#REF!&gt;0,#REF!,0)</f>
        <v>#REF!</v>
      </c>
    </row>
    <row r="456" spans="1:18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Q456" s="4">
        <f>IF(A456&gt;0,#REF!,0)</f>
        <v>0</v>
      </c>
      <c r="R456" s="4" t="e">
        <f>IF(#REF!&gt;0,#REF!,0)</f>
        <v>#REF!</v>
      </c>
    </row>
    <row r="457" spans="1:18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Q457" s="4">
        <f>IF(A457&gt;0,#REF!,0)</f>
        <v>0</v>
      </c>
      <c r="R457" s="4" t="e">
        <f>IF(#REF!&gt;0,#REF!,0)</f>
        <v>#REF!</v>
      </c>
    </row>
    <row r="458" spans="1:18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Q458" s="4">
        <f>IF(A458&gt;0,#REF!,0)</f>
        <v>0</v>
      </c>
      <c r="R458" s="4" t="e">
        <f>IF(#REF!&gt;0,#REF!,0)</f>
        <v>#REF!</v>
      </c>
    </row>
    <row r="459" spans="1:18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Q459" s="4">
        <f>IF(A459&gt;0,#REF!,0)</f>
        <v>0</v>
      </c>
      <c r="R459" s="4" t="e">
        <f>IF(#REF!&gt;0,#REF!,0)</f>
        <v>#REF!</v>
      </c>
    </row>
    <row r="460" spans="1:18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Q460" s="4">
        <f>IF(A460&gt;0,#REF!,0)</f>
        <v>0</v>
      </c>
      <c r="R460" s="4" t="e">
        <f>IF(#REF!&gt;0,#REF!,0)</f>
        <v>#REF!</v>
      </c>
    </row>
    <row r="461" spans="1:18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Q461" s="4">
        <f>IF(A461&gt;0,#REF!,0)</f>
        <v>0</v>
      </c>
      <c r="R461" s="4" t="e">
        <f>IF(#REF!&gt;0,#REF!,0)</f>
        <v>#REF!</v>
      </c>
    </row>
    <row r="462" spans="1:18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Q462" s="4">
        <f>IF(A462&gt;0,#REF!,0)</f>
        <v>0</v>
      </c>
      <c r="R462" s="4" t="e">
        <f>IF(#REF!&gt;0,#REF!,0)</f>
        <v>#REF!</v>
      </c>
    </row>
    <row r="463" spans="1:18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Q463" s="4">
        <f>IF(A463&gt;0,#REF!,0)</f>
        <v>0</v>
      </c>
      <c r="R463" s="4" t="e">
        <f>IF(#REF!&gt;0,#REF!,0)</f>
        <v>#REF!</v>
      </c>
    </row>
    <row r="464" spans="1:18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Q464" s="4">
        <f>IF(A464&gt;0,#REF!,0)</f>
        <v>0</v>
      </c>
      <c r="R464" s="4" t="e">
        <f>IF(#REF!&gt;0,#REF!,0)</f>
        <v>#REF!</v>
      </c>
    </row>
    <row r="465" spans="1:18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Q465" s="4">
        <f>IF(A465&gt;0,#REF!,0)</f>
        <v>0</v>
      </c>
      <c r="R465" s="4" t="e">
        <f>IF(#REF!&gt;0,#REF!,0)</f>
        <v>#REF!</v>
      </c>
    </row>
    <row r="466" spans="1:18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Q466" s="4">
        <f>IF(A466&gt;0,#REF!,0)</f>
        <v>0</v>
      </c>
      <c r="R466" s="4" t="e">
        <f>IF(#REF!&gt;0,#REF!,0)</f>
        <v>#REF!</v>
      </c>
    </row>
    <row r="467" spans="1:18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Q467" s="4">
        <f>IF(A467&gt;0,#REF!,0)</f>
        <v>0</v>
      </c>
      <c r="R467" s="4" t="e">
        <f>IF(#REF!&gt;0,#REF!,0)</f>
        <v>#REF!</v>
      </c>
    </row>
    <row r="468" spans="1:18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Q468" s="4">
        <f>IF(A468&gt;0,#REF!,0)</f>
        <v>0</v>
      </c>
      <c r="R468" s="4" t="e">
        <f>IF(#REF!&gt;0,#REF!,0)</f>
        <v>#REF!</v>
      </c>
    </row>
    <row r="469" spans="1:18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Q469" s="4">
        <f>IF(A469&gt;0,#REF!,0)</f>
        <v>0</v>
      </c>
      <c r="R469" s="4" t="e">
        <f>IF(#REF!&gt;0,#REF!,0)</f>
        <v>#REF!</v>
      </c>
    </row>
    <row r="470" spans="1:18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Q470" s="4">
        <f>IF(A470&gt;0,#REF!,0)</f>
        <v>0</v>
      </c>
      <c r="R470" s="4" t="e">
        <f>IF(#REF!&gt;0,#REF!,0)</f>
        <v>#REF!</v>
      </c>
    </row>
    <row r="471" spans="1:18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Q471" s="4">
        <f>IF(A471&gt;0,#REF!,0)</f>
        <v>0</v>
      </c>
      <c r="R471" s="4" t="e">
        <f>IF(#REF!&gt;0,#REF!,0)</f>
        <v>#REF!</v>
      </c>
    </row>
    <row r="472" spans="1:18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Q472" s="4">
        <f>IF(A472&gt;0,#REF!,0)</f>
        <v>0</v>
      </c>
      <c r="R472" s="4" t="e">
        <f>IF(#REF!&gt;0,#REF!,0)</f>
        <v>#REF!</v>
      </c>
    </row>
    <row r="473" spans="1:18" ht="29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Q473" s="4" t="e">
        <f>SUM(Q15:Q472)</f>
        <v>#REF!</v>
      </c>
      <c r="R473" s="4" t="e">
        <f>SUM(R15:R472)</f>
        <v>#REF!</v>
      </c>
    </row>
    <row r="474" spans="1:15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</sheetData>
  <mergeCells count="13">
    <mergeCell ref="L9:O9"/>
    <mergeCell ref="B9:G9"/>
    <mergeCell ref="H2:I2"/>
    <mergeCell ref="H3:J3"/>
    <mergeCell ref="H4:I4"/>
    <mergeCell ref="H5:J5"/>
    <mergeCell ref="A20:J20"/>
    <mergeCell ref="A22:H22"/>
    <mergeCell ref="H9:J9"/>
    <mergeCell ref="I10:J10"/>
    <mergeCell ref="C10:G10"/>
    <mergeCell ref="I11:I12"/>
    <mergeCell ref="E11:G11"/>
  </mergeCells>
  <printOptions horizontalCentered="1"/>
  <pageMargins left="0" right="0" top="0.3937007874015748" bottom="0.3937007874015748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W488"/>
  <sheetViews>
    <sheetView showGridLines="0" zoomScale="75" zoomScaleNormal="75" workbookViewId="0" topLeftCell="H1">
      <selection activeCell="I36" sqref="I36:J36"/>
    </sheetView>
  </sheetViews>
  <sheetFormatPr defaultColWidth="9.00390625" defaultRowHeight="12.75"/>
  <cols>
    <col min="1" max="1" width="32.00390625" style="1" customWidth="1"/>
    <col min="2" max="2" width="14.375" style="1" customWidth="1"/>
    <col min="3" max="5" width="10.00390625" style="1" hidden="1" customWidth="1"/>
    <col min="6" max="6" width="15.875" style="2" customWidth="1"/>
    <col min="7" max="7" width="16.00390625" style="2" customWidth="1"/>
    <col min="8" max="8" width="14.625" style="2" customWidth="1"/>
    <col min="9" max="9" width="13.125" style="2" customWidth="1"/>
    <col min="10" max="10" width="13.25390625" style="2" customWidth="1"/>
    <col min="11" max="11" width="15.375" style="2" customWidth="1"/>
    <col min="12" max="12" width="15.625" style="2" customWidth="1"/>
    <col min="13" max="13" width="15.75390625" style="2" customWidth="1"/>
    <col min="14" max="14" width="15.25390625" style="2" customWidth="1"/>
    <col min="15" max="15" width="12.875" style="2" customWidth="1"/>
    <col min="16" max="16" width="25.25390625" style="2" customWidth="1"/>
    <col min="17" max="20" width="21.75390625" style="2" customWidth="1"/>
    <col min="21" max="21" width="9.25390625" style="4" customWidth="1"/>
    <col min="22" max="22" width="10.375" style="4" bestFit="1" customWidth="1"/>
    <col min="23" max="23" width="17.25390625" style="4" customWidth="1"/>
    <col min="24" max="16384" width="9.125" style="4" customWidth="1"/>
  </cols>
  <sheetData>
    <row r="1" ht="18.75" customHeight="1"/>
    <row r="2" spans="6:20" ht="30" customHeight="1">
      <c r="F2" s="285"/>
      <c r="G2" s="285"/>
      <c r="H2" s="285"/>
      <c r="I2" s="285"/>
      <c r="J2" s="285"/>
      <c r="K2" s="285"/>
      <c r="L2" s="640" t="s">
        <v>732</v>
      </c>
      <c r="M2" s="640"/>
      <c r="N2" s="260"/>
      <c r="O2" s="285"/>
      <c r="P2" s="285"/>
      <c r="Q2" s="285"/>
      <c r="R2" s="285"/>
      <c r="S2" s="285"/>
      <c r="T2" s="285"/>
    </row>
    <row r="3" spans="6:20" ht="20.25" customHeight="1">
      <c r="F3" s="285"/>
      <c r="G3" s="285"/>
      <c r="H3" s="285"/>
      <c r="I3" s="285"/>
      <c r="J3" s="285"/>
      <c r="K3" s="285"/>
      <c r="L3" s="640" t="s">
        <v>2</v>
      </c>
      <c r="M3" s="640"/>
      <c r="N3" s="656"/>
      <c r="O3" s="285"/>
      <c r="P3" s="285"/>
      <c r="Q3" s="285"/>
      <c r="R3" s="285"/>
      <c r="S3" s="285"/>
      <c r="T3" s="285"/>
    </row>
    <row r="4" spans="6:20" ht="20.25" customHeight="1">
      <c r="F4" s="285"/>
      <c r="G4" s="285"/>
      <c r="H4" s="285"/>
      <c r="I4" s="285"/>
      <c r="J4" s="285"/>
      <c r="K4" s="285"/>
      <c r="L4" s="657" t="s">
        <v>633</v>
      </c>
      <c r="M4" s="657"/>
      <c r="N4" s="260"/>
      <c r="O4" s="285"/>
      <c r="P4" s="285"/>
      <c r="Q4" s="285"/>
      <c r="R4" s="285"/>
      <c r="S4" s="285"/>
      <c r="T4" s="285"/>
    </row>
    <row r="5" spans="6:20" ht="18" customHeight="1">
      <c r="F5" s="285"/>
      <c r="G5" s="285"/>
      <c r="H5" s="285"/>
      <c r="I5" s="285"/>
      <c r="J5" s="285"/>
      <c r="K5" s="285"/>
      <c r="L5" s="657" t="s">
        <v>93</v>
      </c>
      <c r="M5" s="657"/>
      <c r="N5" s="658"/>
      <c r="O5" s="285"/>
      <c r="P5" s="285"/>
      <c r="Q5" s="285"/>
      <c r="R5" s="285"/>
      <c r="S5" s="285"/>
      <c r="T5" s="285"/>
    </row>
    <row r="6" spans="6:20" ht="18" customHeight="1"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</row>
    <row r="7" spans="1:20" ht="23.25" customHeight="1">
      <c r="A7" s="261" t="s">
        <v>733</v>
      </c>
      <c r="B7" s="261"/>
      <c r="C7" s="261"/>
      <c r="D7" s="261"/>
      <c r="E7" s="26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0" ht="28.5" customHeight="1" thickBot="1">
      <c r="A8" s="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</row>
    <row r="9" spans="1:20" ht="58.5" customHeight="1">
      <c r="A9" s="262" t="s">
        <v>718</v>
      </c>
      <c r="B9" s="667" t="s">
        <v>734</v>
      </c>
      <c r="C9" s="286"/>
      <c r="D9" s="286"/>
      <c r="E9" s="287"/>
      <c r="F9" s="646" t="s">
        <v>719</v>
      </c>
      <c r="G9" s="647"/>
      <c r="H9" s="647"/>
      <c r="I9" s="647"/>
      <c r="J9" s="647"/>
      <c r="K9" s="648"/>
      <c r="L9" s="646" t="s">
        <v>259</v>
      </c>
      <c r="M9" s="661"/>
      <c r="N9" s="662"/>
      <c r="O9" s="659" t="s">
        <v>735</v>
      </c>
      <c r="P9" s="263"/>
      <c r="Q9" s="655"/>
      <c r="R9" s="655"/>
      <c r="S9" s="655"/>
      <c r="T9" s="655"/>
    </row>
    <row r="10" spans="1:20" ht="18" customHeight="1">
      <c r="A10" s="265"/>
      <c r="B10" s="668"/>
      <c r="C10" s="288"/>
      <c r="D10" s="288"/>
      <c r="E10" s="289"/>
      <c r="F10" s="266"/>
      <c r="G10" s="666" t="s">
        <v>720</v>
      </c>
      <c r="H10" s="664"/>
      <c r="I10" s="664"/>
      <c r="J10" s="664"/>
      <c r="K10" s="665"/>
      <c r="L10" s="266"/>
      <c r="M10" s="291" t="s">
        <v>720</v>
      </c>
      <c r="N10" s="290"/>
      <c r="O10" s="660"/>
      <c r="P10" s="263"/>
      <c r="Q10" s="264"/>
      <c r="R10" s="264"/>
      <c r="S10" s="263"/>
      <c r="T10" s="263"/>
    </row>
    <row r="11" spans="1:20" ht="18" customHeight="1">
      <c r="A11" s="265"/>
      <c r="B11" s="668"/>
      <c r="C11" s="288"/>
      <c r="D11" s="288"/>
      <c r="E11" s="289"/>
      <c r="F11" s="268"/>
      <c r="G11" s="269"/>
      <c r="H11" s="270"/>
      <c r="I11" s="663" t="s">
        <v>721</v>
      </c>
      <c r="J11" s="664"/>
      <c r="K11" s="665"/>
      <c r="L11" s="268"/>
      <c r="M11" s="653" t="s">
        <v>736</v>
      </c>
      <c r="N11" s="292"/>
      <c r="O11" s="660"/>
      <c r="P11" s="263"/>
      <c r="Q11" s="264"/>
      <c r="R11" s="264"/>
      <c r="S11" s="263"/>
      <c r="T11" s="263"/>
    </row>
    <row r="12" spans="1:20" ht="80.25" customHeight="1">
      <c r="A12" s="271"/>
      <c r="B12" s="669"/>
      <c r="C12" s="293"/>
      <c r="D12" s="293"/>
      <c r="E12" s="294"/>
      <c r="F12" s="272" t="s">
        <v>271</v>
      </c>
      <c r="G12" s="273" t="s">
        <v>723</v>
      </c>
      <c r="H12" s="273" t="s">
        <v>724</v>
      </c>
      <c r="I12" s="273" t="s">
        <v>725</v>
      </c>
      <c r="J12" s="273" t="s">
        <v>726</v>
      </c>
      <c r="K12" s="274" t="s">
        <v>727</v>
      </c>
      <c r="L12" s="273" t="s">
        <v>271</v>
      </c>
      <c r="M12" s="591"/>
      <c r="N12" s="295" t="s">
        <v>728</v>
      </c>
      <c r="O12" s="591"/>
      <c r="P12" s="275"/>
      <c r="Q12" s="264"/>
      <c r="R12" s="264"/>
      <c r="S12" s="264"/>
      <c r="T12" s="264"/>
    </row>
    <row r="13" spans="1:20" ht="18">
      <c r="A13" s="7">
        <v>1</v>
      </c>
      <c r="B13" s="7">
        <v>2</v>
      </c>
      <c r="C13" s="296"/>
      <c r="D13" s="296"/>
      <c r="E13" s="297"/>
      <c r="F13" s="8">
        <v>3</v>
      </c>
      <c r="G13" s="8">
        <v>4</v>
      </c>
      <c r="H13" s="8">
        <v>5</v>
      </c>
      <c r="I13" s="8">
        <v>6</v>
      </c>
      <c r="J13" s="8">
        <v>7</v>
      </c>
      <c r="K13" s="8">
        <v>8</v>
      </c>
      <c r="L13" s="276">
        <v>9</v>
      </c>
      <c r="M13" s="8">
        <v>10</v>
      </c>
      <c r="N13" s="8">
        <v>11</v>
      </c>
      <c r="O13" s="8">
        <v>12</v>
      </c>
      <c r="P13" s="277"/>
      <c r="Q13" s="277"/>
      <c r="R13" s="277"/>
      <c r="S13" s="277"/>
      <c r="T13" s="277"/>
    </row>
    <row r="14" spans="1:20" ht="49.5" customHeight="1">
      <c r="A14" s="416" t="s">
        <v>729</v>
      </c>
      <c r="B14" s="417">
        <v>-48276</v>
      </c>
      <c r="C14" s="418"/>
      <c r="D14" s="418"/>
      <c r="E14" s="418"/>
      <c r="F14" s="39">
        <f>G14+H14+I14+K14</f>
        <v>15829700</v>
      </c>
      <c r="G14" s="43">
        <v>10405000</v>
      </c>
      <c r="H14" s="43">
        <v>90000</v>
      </c>
      <c r="I14" s="43">
        <v>850000</v>
      </c>
      <c r="J14" s="43">
        <v>0</v>
      </c>
      <c r="K14" s="43">
        <f>9234700-4750000</f>
        <v>4484700</v>
      </c>
      <c r="L14" s="43">
        <f>20579700-4750000</f>
        <v>15829700</v>
      </c>
      <c r="M14" s="43">
        <v>6231246</v>
      </c>
      <c r="N14" s="43">
        <f>9234700-4750000</f>
        <v>4484700</v>
      </c>
      <c r="O14" s="419">
        <v>-48276</v>
      </c>
      <c r="P14" s="278"/>
      <c r="Q14" s="278"/>
      <c r="R14" s="278"/>
      <c r="S14" s="278"/>
      <c r="T14" s="278"/>
    </row>
    <row r="15" spans="1:20" ht="49.5" customHeight="1">
      <c r="A15" s="279" t="s">
        <v>120</v>
      </c>
      <c r="B15" s="420">
        <v>457330</v>
      </c>
      <c r="C15" s="321"/>
      <c r="D15" s="321"/>
      <c r="E15" s="321"/>
      <c r="F15" s="39">
        <f>SUM(G15:K15)</f>
        <v>11346000</v>
      </c>
      <c r="G15" s="39">
        <v>9707000</v>
      </c>
      <c r="H15" s="39">
        <v>73000</v>
      </c>
      <c r="I15" s="39">
        <v>736000</v>
      </c>
      <c r="J15" s="39">
        <v>0</v>
      </c>
      <c r="K15" s="39">
        <f>1630000-800000</f>
        <v>830000</v>
      </c>
      <c r="L15" s="39">
        <f>12146000-800000</f>
        <v>11346000</v>
      </c>
      <c r="M15" s="39">
        <v>2513800</v>
      </c>
      <c r="N15" s="39">
        <v>1051000</v>
      </c>
      <c r="O15" s="421">
        <v>457330</v>
      </c>
      <c r="P15" s="278"/>
      <c r="Q15" s="278"/>
      <c r="R15" s="278"/>
      <c r="S15" s="278"/>
      <c r="T15" s="278"/>
    </row>
    <row r="16" spans="1:20" ht="49.5" customHeight="1">
      <c r="A16" s="298" t="s">
        <v>730</v>
      </c>
      <c r="B16" s="299">
        <v>7280</v>
      </c>
      <c r="C16" s="300"/>
      <c r="D16" s="300"/>
      <c r="E16" s="300"/>
      <c r="F16" s="39">
        <f>SUM(G16:K16)</f>
        <v>950300</v>
      </c>
      <c r="G16" s="16">
        <v>422300</v>
      </c>
      <c r="H16" s="16">
        <v>0</v>
      </c>
      <c r="I16" s="16">
        <v>228000</v>
      </c>
      <c r="J16" s="16">
        <v>0</v>
      </c>
      <c r="K16" s="16">
        <v>300000</v>
      </c>
      <c r="L16" s="16">
        <v>952580</v>
      </c>
      <c r="M16" s="16">
        <v>246700</v>
      </c>
      <c r="N16" s="16">
        <v>300000</v>
      </c>
      <c r="O16" s="301">
        <v>5000</v>
      </c>
      <c r="P16" s="278"/>
      <c r="Q16" s="278"/>
      <c r="R16" s="278"/>
      <c r="S16" s="278"/>
      <c r="T16" s="278"/>
    </row>
    <row r="17" spans="1:23" ht="49.5" customHeight="1">
      <c r="A17" s="302" t="s">
        <v>731</v>
      </c>
      <c r="B17" s="303">
        <f aca="true" t="shared" si="0" ref="B17:O17">SUM(B14:B16)</f>
        <v>416334</v>
      </c>
      <c r="C17" s="303">
        <f t="shared" si="0"/>
        <v>0</v>
      </c>
      <c r="D17" s="303">
        <f t="shared" si="0"/>
        <v>0</v>
      </c>
      <c r="E17" s="303">
        <f t="shared" si="0"/>
        <v>0</v>
      </c>
      <c r="F17" s="303">
        <f t="shared" si="0"/>
        <v>28126000</v>
      </c>
      <c r="G17" s="303">
        <f t="shared" si="0"/>
        <v>20534300</v>
      </c>
      <c r="H17" s="303">
        <f t="shared" si="0"/>
        <v>163000</v>
      </c>
      <c r="I17" s="303">
        <f t="shared" si="0"/>
        <v>1814000</v>
      </c>
      <c r="J17" s="303">
        <f t="shared" si="0"/>
        <v>0</v>
      </c>
      <c r="K17" s="303">
        <f t="shared" si="0"/>
        <v>5614700</v>
      </c>
      <c r="L17" s="303">
        <f t="shared" si="0"/>
        <v>28128280</v>
      </c>
      <c r="M17" s="303">
        <f t="shared" si="0"/>
        <v>8991746</v>
      </c>
      <c r="N17" s="303">
        <f t="shared" si="0"/>
        <v>5835700</v>
      </c>
      <c r="O17" s="304">
        <f t="shared" si="0"/>
        <v>414054</v>
      </c>
      <c r="P17" s="260"/>
      <c r="Q17" s="260"/>
      <c r="R17" s="260"/>
      <c r="S17" s="260"/>
      <c r="T17" s="260"/>
      <c r="V17" s="4" t="e">
        <f>IF(#REF!&gt;0,#REF!,0)</f>
        <v>#REF!</v>
      </c>
      <c r="W17" s="4" t="e">
        <f>IF(#REF!&gt;0,#REF!,0)</f>
        <v>#REF!</v>
      </c>
    </row>
    <row r="18" spans="1:20" ht="18">
      <c r="A18" s="46"/>
      <c r="B18" s="305"/>
      <c r="C18" s="46"/>
      <c r="D18" s="46"/>
      <c r="E18" s="46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60"/>
      <c r="Q18" s="260"/>
      <c r="R18" s="260"/>
      <c r="S18" s="260"/>
      <c r="T18" s="260"/>
    </row>
    <row r="19" spans="1:23" ht="12.7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4"/>
      <c r="Q19" s="284"/>
      <c r="R19" s="284"/>
      <c r="S19" s="284"/>
      <c r="T19" s="284"/>
      <c r="V19" s="4">
        <f>IF(A19&gt;0,#REF!,0)</f>
        <v>0</v>
      </c>
      <c r="W19" s="4" t="e">
        <f>IF(#REF!&gt;0,#REF!,0)</f>
        <v>#REF!</v>
      </c>
    </row>
    <row r="20" spans="1:23" ht="22.5" customHeight="1">
      <c r="A20" s="645"/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4"/>
      <c r="Q20" s="4"/>
      <c r="R20" s="4"/>
      <c r="S20" s="4"/>
      <c r="T20" s="4"/>
      <c r="V20" s="4">
        <f>IF(A20&gt;0,#REF!,0)</f>
        <v>0</v>
      </c>
      <c r="W20" s="4" t="e">
        <f>IF(#REF!&gt;0,#REF!,0)</f>
        <v>#REF!</v>
      </c>
    </row>
    <row r="21" spans="1:2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V21" s="4">
        <f>IF(A21&gt;0,#REF!,0)</f>
        <v>0</v>
      </c>
      <c r="W21" s="4" t="e">
        <f>IF(#REF!&gt;0,#REF!,0)</f>
        <v>#REF!</v>
      </c>
    </row>
    <row r="22" spans="1:23" ht="21" customHeight="1">
      <c r="A22" s="645"/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4"/>
      <c r="N22" s="4"/>
      <c r="O22" s="4"/>
      <c r="P22" s="4"/>
      <c r="Q22" s="4"/>
      <c r="R22" s="4"/>
      <c r="S22" s="4"/>
      <c r="T22" s="4"/>
      <c r="V22" s="4">
        <f>IF(A22&gt;0,#REF!,0)</f>
        <v>0</v>
      </c>
      <c r="W22" s="4" t="e">
        <f>IF(#REF!&gt;0,#REF!,0)</f>
        <v>#REF!</v>
      </c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>
        <f>IF(A23&gt;0,#REF!,0)</f>
        <v>0</v>
      </c>
      <c r="W23" s="4" t="e">
        <f>IF(#REF!&gt;0,#REF!,0)</f>
        <v>#REF!</v>
      </c>
    </row>
    <row r="24" spans="1:2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>
        <f>IF(A24&gt;0,#REF!,0)</f>
        <v>0</v>
      </c>
      <c r="W24" s="4" t="e">
        <f>IF(#REF!&gt;0,#REF!,0)</f>
        <v>#REF!</v>
      </c>
    </row>
    <row r="25" spans="1:2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>
        <f>IF(A25&gt;0,#REF!,0)</f>
        <v>0</v>
      </c>
      <c r="W25" s="4" t="e">
        <f>IF(#REF!&gt;0,#REF!,0)</f>
        <v>#REF!</v>
      </c>
    </row>
    <row r="26" spans="1:2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V26" s="4">
        <f>IF(A26&gt;0,#REF!,0)</f>
        <v>0</v>
      </c>
      <c r="W26" s="4" t="e">
        <f>IF(#REF!&gt;0,#REF!,0)</f>
        <v>#REF!</v>
      </c>
    </row>
    <row r="27" spans="1:2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V27" s="4">
        <f>IF(A27&gt;0,#REF!,0)</f>
        <v>0</v>
      </c>
      <c r="W27" s="4" t="e">
        <f>IF(#REF!&gt;0,#REF!,0)</f>
        <v>#REF!</v>
      </c>
    </row>
    <row r="28" spans="1:23" ht="2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V28" s="4">
        <f>IF(A28&gt;0,#REF!,0)</f>
        <v>0</v>
      </c>
      <c r="W28" s="4" t="e">
        <f>IF(#REF!&gt;0,#REF!,0)</f>
        <v>#REF!</v>
      </c>
    </row>
    <row r="29" spans="1:2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V29" s="4">
        <f>IF(A29&gt;0,#REF!,0)</f>
        <v>0</v>
      </c>
      <c r="W29" s="4" t="e">
        <f>IF(#REF!&gt;0,#REF!,0)</f>
        <v>#REF!</v>
      </c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V30" s="4">
        <f>IF(A30&gt;0,#REF!,0)</f>
        <v>0</v>
      </c>
      <c r="W30" s="4" t="e">
        <f>IF(#REF!&gt;0,#REF!,0)</f>
        <v>#REF!</v>
      </c>
    </row>
    <row r="31" spans="1:2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V31" s="4">
        <f>IF(A31&gt;0,#REF!,0)</f>
        <v>0</v>
      </c>
      <c r="W31" s="4" t="e">
        <f>IF(#REF!&gt;0,#REF!,0)</f>
        <v>#REF!</v>
      </c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>
        <f>IF(A32&gt;0,#REF!,0)</f>
        <v>0</v>
      </c>
      <c r="W32" s="4" t="e">
        <f>IF(#REF!&gt;0,#REF!,0)</f>
        <v>#REF!</v>
      </c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V33" s="4">
        <f>IF(A33&gt;0,#REF!,0)</f>
        <v>0</v>
      </c>
      <c r="W33" s="4" t="e">
        <f>IF(#REF!&gt;0,#REF!,0)</f>
        <v>#REF!</v>
      </c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V34" s="4">
        <f>IF(A34&gt;0,#REF!,0)</f>
        <v>0</v>
      </c>
      <c r="W34" s="4" t="e">
        <f>IF(#REF!&gt;0,#REF!,0)</f>
        <v>#REF!</v>
      </c>
    </row>
    <row r="35" spans="1:2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V35" s="4">
        <f>IF(A35&gt;0,#REF!,0)</f>
        <v>0</v>
      </c>
      <c r="W35" s="4" t="e">
        <f>IF(#REF!&gt;0,#REF!,0)</f>
        <v>#REF!</v>
      </c>
    </row>
    <row r="36" spans="1:2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V36" s="4">
        <f>IF(A36&gt;0,#REF!,0)</f>
        <v>0</v>
      </c>
      <c r="W36" s="4" t="e">
        <f>IF(#REF!&gt;0,#REF!,0)</f>
        <v>#REF!</v>
      </c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V37" s="4">
        <f>IF(A37&gt;0,#REF!,0)</f>
        <v>0</v>
      </c>
      <c r="W37" s="4" t="e">
        <f>IF(#REF!&gt;0,#REF!,0)</f>
        <v>#REF!</v>
      </c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V38" s="4">
        <f>IF(A38&gt;0,#REF!,0)</f>
        <v>0</v>
      </c>
      <c r="W38" s="4" t="e">
        <f>IF(#REF!&gt;0,#REF!,0)</f>
        <v>#REF!</v>
      </c>
    </row>
    <row r="39" spans="1:23" ht="36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V39" s="4">
        <f>IF(A39&gt;0,#REF!,0)</f>
        <v>0</v>
      </c>
      <c r="W39" s="4" t="e">
        <f>IF(#REF!&gt;0,#REF!,0)</f>
        <v>#REF!</v>
      </c>
    </row>
    <row r="40" spans="1:2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V40" s="4">
        <f>IF(A40&gt;0,#REF!,0)</f>
        <v>0</v>
      </c>
      <c r="W40" s="4" t="e">
        <f>IF(#REF!&gt;0,#REF!,0)</f>
        <v>#REF!</v>
      </c>
    </row>
    <row r="41" spans="1:2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V41" s="4">
        <f>IF(A41&gt;0,#REF!,0)</f>
        <v>0</v>
      </c>
      <c r="W41" s="4" t="e">
        <f>IF(#REF!&gt;0,#REF!,0)</f>
        <v>#REF!</v>
      </c>
    </row>
    <row r="42" spans="1:2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V42" s="4">
        <f>IF(A42&gt;0,#REF!,0)</f>
        <v>0</v>
      </c>
      <c r="W42" s="4" t="e">
        <f>IF(#REF!&gt;0,#REF!,0)</f>
        <v>#REF!</v>
      </c>
    </row>
    <row r="43" spans="1:2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V43" s="4">
        <f>IF(A43&gt;0,#REF!,0)</f>
        <v>0</v>
      </c>
      <c r="W43" s="4" t="e">
        <f>IF(#REF!&gt;0,#REF!,0)</f>
        <v>#REF!</v>
      </c>
    </row>
    <row r="44" spans="1:2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4">
        <f>IF(A44&gt;0,#REF!,0)</f>
        <v>0</v>
      </c>
      <c r="W44" s="4" t="e">
        <f>IF(#REF!&gt;0,#REF!,0)</f>
        <v>#REF!</v>
      </c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V45" s="4">
        <f>IF(A45&gt;0,#REF!,0)</f>
        <v>0</v>
      </c>
      <c r="W45" s="4" t="e">
        <f>IF(#REF!&gt;0,#REF!,0)</f>
        <v>#REF!</v>
      </c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V46" s="4">
        <f>IF(A46&gt;0,#REF!,0)</f>
        <v>0</v>
      </c>
      <c r="W46" s="4" t="e">
        <f>IF(#REF!&gt;0,#REF!,0)</f>
        <v>#REF!</v>
      </c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V47" s="4">
        <f>IF(A47&gt;0,#REF!,0)</f>
        <v>0</v>
      </c>
      <c r="W47" s="4" t="e">
        <f>IF(#REF!&gt;0,#REF!,0)</f>
        <v>#REF!</v>
      </c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V48" s="4">
        <f>IF(A48&gt;0,#REF!,0)</f>
        <v>0</v>
      </c>
      <c r="W48" s="4" t="e">
        <f>IF(#REF!&gt;0,#REF!,0)</f>
        <v>#REF!</v>
      </c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V49" s="4">
        <f>IF(A49&gt;0,#REF!,0)</f>
        <v>0</v>
      </c>
      <c r="W49" s="4" t="e">
        <f>IF(#REF!&gt;0,#REF!,0)</f>
        <v>#REF!</v>
      </c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V50" s="4">
        <f>IF(A50&gt;0,#REF!,0)</f>
        <v>0</v>
      </c>
      <c r="W50" s="4" t="e">
        <f>IF(#REF!&gt;0,#REF!,0)</f>
        <v>#REF!</v>
      </c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V51" s="4">
        <f>IF(A51&gt;0,#REF!,0)</f>
        <v>0</v>
      </c>
      <c r="W51" s="4" t="e">
        <f>IF(#REF!&gt;0,#REF!,0)</f>
        <v>#REF!</v>
      </c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V52" s="4">
        <f>IF(A52&gt;0,#REF!,0)</f>
        <v>0</v>
      </c>
      <c r="W52" s="4" t="e">
        <f>IF(#REF!&gt;0,#REF!,0)</f>
        <v>#REF!</v>
      </c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4">
        <f>IF(A53&gt;0,#REF!,0)</f>
        <v>0</v>
      </c>
      <c r="W53" s="4" t="e">
        <f>IF(#REF!&gt;0,#REF!,0)</f>
        <v>#REF!</v>
      </c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V54" s="4">
        <f>IF(A54&gt;0,#REF!,0)</f>
        <v>0</v>
      </c>
      <c r="W54" s="4" t="e">
        <f>IF(#REF!&gt;0,#REF!,0)</f>
        <v>#REF!</v>
      </c>
    </row>
    <row r="55" spans="1:2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V55" s="4">
        <f>IF(A55&gt;0,#REF!,0)</f>
        <v>0</v>
      </c>
      <c r="W55" s="4" t="e">
        <f>IF(#REF!&gt;0,#REF!,0)</f>
        <v>#REF!</v>
      </c>
    </row>
    <row r="56" spans="1:2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V56" s="4">
        <f>IF(A56&gt;0,#REF!,0)</f>
        <v>0</v>
      </c>
      <c r="W56" s="4" t="e">
        <f>IF(#REF!&gt;0,#REF!,0)</f>
        <v>#REF!</v>
      </c>
    </row>
    <row r="57" spans="1:2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V57" s="4">
        <f>IF(A57&gt;0,#REF!,0)</f>
        <v>0</v>
      </c>
      <c r="W57" s="4" t="e">
        <f>IF(#REF!&gt;0,#REF!,0)</f>
        <v>#REF!</v>
      </c>
    </row>
    <row r="58" spans="1:2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V58" s="4">
        <f>IF(A58&gt;0,#REF!,0)</f>
        <v>0</v>
      </c>
      <c r="W58" s="4" t="e">
        <f>IF(#REF!&gt;0,#REF!,0)</f>
        <v>#REF!</v>
      </c>
    </row>
    <row r="59" spans="1:2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V59" s="4">
        <f>IF(A59&gt;0,#REF!,0)</f>
        <v>0</v>
      </c>
      <c r="W59" s="4" t="e">
        <f>IF(#REF!&gt;0,#REF!,0)</f>
        <v>#REF!</v>
      </c>
    </row>
    <row r="60" spans="1:2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V60" s="4">
        <f>IF(A60&gt;0,#REF!,0)</f>
        <v>0</v>
      </c>
      <c r="W60" s="4" t="e">
        <f>IF(#REF!&gt;0,#REF!,0)</f>
        <v>#REF!</v>
      </c>
    </row>
    <row r="61" spans="1:2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V61" s="4">
        <f>IF(A61&gt;0,#REF!,0)</f>
        <v>0</v>
      </c>
      <c r="W61" s="4" t="e">
        <f>IF(#REF!&gt;0,#REF!,0)</f>
        <v>#REF!</v>
      </c>
    </row>
    <row r="62" spans="1:2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4">
        <f>IF(A62&gt;0,#REF!,0)</f>
        <v>0</v>
      </c>
      <c r="W62" s="4" t="e">
        <f>IF(#REF!&gt;0,#REF!,0)</f>
        <v>#REF!</v>
      </c>
    </row>
    <row r="63" spans="1:2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4">
        <f>IF(A63&gt;0,#REF!,0)</f>
        <v>0</v>
      </c>
      <c r="W63" s="4" t="e">
        <f>IF(#REF!&gt;0,#REF!,0)</f>
        <v>#REF!</v>
      </c>
    </row>
    <row r="64" spans="1:2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4">
        <f>IF(A64&gt;0,#REF!,0)</f>
        <v>0</v>
      </c>
      <c r="W64" s="4" t="e">
        <f>IF(#REF!&gt;0,#REF!,0)</f>
        <v>#REF!</v>
      </c>
    </row>
    <row r="65" spans="1:2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4">
        <f>IF(A65&gt;0,#REF!,0)</f>
        <v>0</v>
      </c>
      <c r="W65" s="4" t="e">
        <f>IF(#REF!&gt;0,#REF!,0)</f>
        <v>#REF!</v>
      </c>
    </row>
    <row r="66" spans="1:23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4">
        <f>IF(A66&gt;0,#REF!,0)</f>
        <v>0</v>
      </c>
      <c r="W66" s="4" t="e">
        <f>IF(#REF!&gt;0,#REF!,0)</f>
        <v>#REF!</v>
      </c>
    </row>
    <row r="67" spans="1:23" ht="18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4">
        <f>IF(A67&gt;0,#REF!,0)</f>
        <v>0</v>
      </c>
      <c r="W67" s="4" t="e">
        <f>IF(#REF!&gt;0,#REF!,0)</f>
        <v>#REF!</v>
      </c>
    </row>
    <row r="68" spans="1:23" ht="18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4">
        <f>IF(A68&gt;0,#REF!,0)</f>
        <v>0</v>
      </c>
      <c r="W68" s="4" t="e">
        <f>IF(#REF!&gt;0,#REF!,0)</f>
        <v>#REF!</v>
      </c>
    </row>
    <row r="69" spans="1:23" ht="32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4">
        <f>IF(A69&gt;0,#REF!,0)</f>
        <v>0</v>
      </c>
      <c r="W69" s="4" t="e">
        <f>IF(#REF!&gt;0,#REF!,0)</f>
        <v>#REF!</v>
      </c>
    </row>
    <row r="70" spans="1:2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4">
        <f>IF(A70&gt;0,#REF!,0)</f>
        <v>0</v>
      </c>
      <c r="W70" s="4" t="e">
        <f>IF(#REF!&gt;0,#REF!,0)</f>
        <v>#REF!</v>
      </c>
    </row>
    <row r="71" spans="1:2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4">
        <f>IF(A71&gt;0,#REF!,0)</f>
        <v>0</v>
      </c>
      <c r="W71" s="4" t="e">
        <f>IF(#REF!&gt;0,#REF!,0)</f>
        <v>#REF!</v>
      </c>
    </row>
    <row r="72" spans="1:2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4">
        <f>IF(A72&gt;0,#REF!,0)</f>
        <v>0</v>
      </c>
      <c r="W72" s="4" t="e">
        <f>IF(#REF!&gt;0,#REF!,0)</f>
        <v>#REF!</v>
      </c>
    </row>
    <row r="73" spans="1:2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4">
        <f>IF(A73&gt;0,#REF!,0)</f>
        <v>0</v>
      </c>
      <c r="W73" s="4" t="e">
        <f>IF(#REF!&gt;0,#REF!,0)</f>
        <v>#REF!</v>
      </c>
    </row>
    <row r="74" spans="1:2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4">
        <f>IF(A74&gt;0,#REF!,0)</f>
        <v>0</v>
      </c>
      <c r="W74" s="4" t="e">
        <f>IF(#REF!&gt;0,#REF!,0)</f>
        <v>#REF!</v>
      </c>
    </row>
    <row r="75" spans="1:2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4">
        <f>IF(A75&gt;0,#REF!,0)</f>
        <v>0</v>
      </c>
      <c r="W75" s="4" t="e">
        <f>IF(#REF!&gt;0,#REF!,0)</f>
        <v>#REF!</v>
      </c>
    </row>
    <row r="76" spans="1:2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4">
        <f>IF(A76&gt;0,#REF!,0)</f>
        <v>0</v>
      </c>
      <c r="W76" s="4" t="e">
        <f>IF(#REF!&gt;0,#REF!,0)</f>
        <v>#REF!</v>
      </c>
    </row>
    <row r="77" spans="1:2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4">
        <f>IF(A77&gt;0,#REF!,0)</f>
        <v>0</v>
      </c>
      <c r="W77" s="4" t="e">
        <f>IF(#REF!&gt;0,#REF!,0)</f>
        <v>#REF!</v>
      </c>
    </row>
    <row r="78" spans="1:2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4">
        <f>IF(A78&gt;0,#REF!,0)</f>
        <v>0</v>
      </c>
      <c r="W78" s="4" t="e">
        <f>IF(#REF!&gt;0,#REF!,0)</f>
        <v>#REF!</v>
      </c>
    </row>
    <row r="79" spans="1:2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4">
        <f>IF(A79&gt;0,#REF!,0)</f>
        <v>0</v>
      </c>
      <c r="W79" s="4" t="e">
        <f>IF(#REF!&gt;0,#REF!,0)</f>
        <v>#REF!</v>
      </c>
    </row>
    <row r="80" spans="1:2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4">
        <f>IF(A80&gt;0,#REF!,0)</f>
        <v>0</v>
      </c>
      <c r="W80" s="4" t="e">
        <f>IF(#REF!&gt;0,#REF!,0)</f>
        <v>#REF!</v>
      </c>
    </row>
    <row r="81" spans="1:2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4">
        <f>IF(A81&gt;0,#REF!,0)</f>
        <v>0</v>
      </c>
      <c r="W81" s="4" t="e">
        <f>IF(#REF!&gt;0,#REF!,0)</f>
        <v>#REF!</v>
      </c>
    </row>
    <row r="82" spans="1:2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4">
        <f>IF(A82&gt;0,#REF!,0)</f>
        <v>0</v>
      </c>
      <c r="W82" s="4" t="e">
        <f>IF(#REF!&gt;0,#REF!,0)</f>
        <v>#REF!</v>
      </c>
    </row>
    <row r="83" spans="1:2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4">
        <f>IF(A83&gt;0,#REF!,0)</f>
        <v>0</v>
      </c>
      <c r="W83" s="4" t="e">
        <f>IF(#REF!&gt;0,#REF!,0)</f>
        <v>#REF!</v>
      </c>
    </row>
    <row r="84" spans="1:2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4">
        <f>IF(A84&gt;0,#REF!,0)</f>
        <v>0</v>
      </c>
      <c r="W84" s="4" t="e">
        <f>IF(#REF!&gt;0,#REF!,0)</f>
        <v>#REF!</v>
      </c>
    </row>
    <row r="85" spans="1:2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4">
        <f>IF(A85&gt;0,#REF!,0)</f>
        <v>0</v>
      </c>
      <c r="W85" s="4" t="e">
        <f>IF(#REF!&gt;0,#REF!,0)</f>
        <v>#REF!</v>
      </c>
    </row>
    <row r="86" spans="1:2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4">
        <f>IF(A86&gt;0,#REF!,0)</f>
        <v>0</v>
      </c>
      <c r="W86" s="4" t="e">
        <f>IF(#REF!&gt;0,#REF!,0)</f>
        <v>#REF!</v>
      </c>
    </row>
    <row r="87" spans="1:2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4">
        <f>IF(A87&gt;0,#REF!,0)</f>
        <v>0</v>
      </c>
      <c r="W87" s="4" t="e">
        <f>IF(#REF!&gt;0,#REF!,0)</f>
        <v>#REF!</v>
      </c>
    </row>
    <row r="88" spans="1:2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4">
        <f>IF(A88&gt;0,#REF!,0)</f>
        <v>0</v>
      </c>
      <c r="W88" s="4" t="e">
        <f>IF(#REF!&gt;0,#REF!,0)</f>
        <v>#REF!</v>
      </c>
    </row>
    <row r="89" spans="1:2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4">
        <f>IF(A89&gt;0,#REF!,0)</f>
        <v>0</v>
      </c>
      <c r="W89" s="4" t="e">
        <f>IF(#REF!&gt;0,#REF!,0)</f>
        <v>#REF!</v>
      </c>
    </row>
    <row r="90" spans="1:2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4">
        <f>IF(A90&gt;0,#REF!,0)</f>
        <v>0</v>
      </c>
      <c r="W90" s="4" t="e">
        <f>IF(#REF!&gt;0,#REF!,0)</f>
        <v>#REF!</v>
      </c>
    </row>
    <row r="91" spans="1:2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4">
        <f>IF(A91&gt;0,#REF!,0)</f>
        <v>0</v>
      </c>
      <c r="W91" s="4" t="e">
        <f>IF(#REF!&gt;0,#REF!,0)</f>
        <v>#REF!</v>
      </c>
    </row>
    <row r="92" spans="1:2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4">
        <f>IF(A92&gt;0,#REF!,0)</f>
        <v>0</v>
      </c>
      <c r="W92" s="4" t="e">
        <f>IF(#REF!&gt;0,#REF!,0)</f>
        <v>#REF!</v>
      </c>
    </row>
    <row r="93" spans="1:2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4">
        <f>IF(A93&gt;0,#REF!,0)</f>
        <v>0</v>
      </c>
      <c r="W93" s="4" t="e">
        <f>IF(#REF!&gt;0,#REF!,0)</f>
        <v>#REF!</v>
      </c>
    </row>
    <row r="94" spans="1:2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4">
        <f>IF(A94&gt;0,#REF!,0)</f>
        <v>0</v>
      </c>
      <c r="W94" s="4" t="e">
        <f>IF(#REF!&gt;0,#REF!,0)</f>
        <v>#REF!</v>
      </c>
    </row>
    <row r="95" spans="1:2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4">
        <f>IF(A95&gt;0,#REF!,0)</f>
        <v>0</v>
      </c>
      <c r="W95" s="4" t="e">
        <f>IF(#REF!&gt;0,#REF!,0)</f>
        <v>#REF!</v>
      </c>
    </row>
    <row r="96" spans="1:2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4">
        <f>IF(A96&gt;0,#REF!,0)</f>
        <v>0</v>
      </c>
      <c r="W96" s="4" t="e">
        <f>IF(#REF!&gt;0,#REF!,0)</f>
        <v>#REF!</v>
      </c>
    </row>
    <row r="97" spans="1:2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4">
        <f>IF(A97&gt;0,#REF!,0)</f>
        <v>0</v>
      </c>
      <c r="W97" s="4" t="e">
        <f>IF(#REF!&gt;0,#REF!,0)</f>
        <v>#REF!</v>
      </c>
    </row>
    <row r="98" spans="1:2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4">
        <f>IF(A98&gt;0,#REF!,0)</f>
        <v>0</v>
      </c>
      <c r="W98" s="4" t="e">
        <f>IF(#REF!&gt;0,#REF!,0)</f>
        <v>#REF!</v>
      </c>
    </row>
    <row r="99" spans="1:2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4">
        <f>IF(A99&gt;0,#REF!,0)</f>
        <v>0</v>
      </c>
      <c r="W99" s="4" t="e">
        <f>IF(#REF!&gt;0,#REF!,0)</f>
        <v>#REF!</v>
      </c>
    </row>
    <row r="100" spans="1:2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4">
        <f>IF(A100&gt;0,#REF!,0)</f>
        <v>0</v>
      </c>
      <c r="W100" s="4" t="e">
        <f>IF(#REF!&gt;0,#REF!,0)</f>
        <v>#REF!</v>
      </c>
    </row>
    <row r="101" spans="1:2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4">
        <f>IF(A101&gt;0,#REF!,0)</f>
        <v>0</v>
      </c>
      <c r="W101" s="4" t="e">
        <f>IF(#REF!&gt;0,#REF!,0)</f>
        <v>#REF!</v>
      </c>
    </row>
    <row r="102" spans="1:2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4">
        <f>IF(A102&gt;0,#REF!,0)</f>
        <v>0</v>
      </c>
      <c r="W102" s="4" t="e">
        <f>IF(#REF!&gt;0,#REF!,0)</f>
        <v>#REF!</v>
      </c>
    </row>
    <row r="103" spans="1:2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4">
        <f>IF(A103&gt;0,#REF!,0)</f>
        <v>0</v>
      </c>
      <c r="W103" s="4" t="e">
        <f>IF(#REF!&gt;0,#REF!,0)</f>
        <v>#REF!</v>
      </c>
    </row>
    <row r="104" spans="1:2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4">
        <f>IF(A104&gt;0,#REF!,0)</f>
        <v>0</v>
      </c>
      <c r="W104" s="4" t="e">
        <f>IF(#REF!&gt;0,#REF!,0)</f>
        <v>#REF!</v>
      </c>
    </row>
    <row r="105" spans="1:2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4">
        <f>IF(A105&gt;0,#REF!,0)</f>
        <v>0</v>
      </c>
      <c r="W105" s="4" t="e">
        <f>IF(#REF!&gt;0,#REF!,0)</f>
        <v>#REF!</v>
      </c>
    </row>
    <row r="106" spans="1:2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4">
        <f>IF(A106&gt;0,#REF!,0)</f>
        <v>0</v>
      </c>
      <c r="W106" s="4" t="e">
        <f>IF(#REF!&gt;0,#REF!,0)</f>
        <v>#REF!</v>
      </c>
    </row>
    <row r="107" spans="1:2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4">
        <f>IF(A107&gt;0,#REF!,0)</f>
        <v>0</v>
      </c>
      <c r="W107" s="4" t="e">
        <f>IF(#REF!&gt;0,#REF!,0)</f>
        <v>#REF!</v>
      </c>
    </row>
    <row r="108" spans="1:2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4">
        <f>IF(A108&gt;0,#REF!,0)</f>
        <v>0</v>
      </c>
      <c r="W108" s="4" t="e">
        <f>IF(#REF!&gt;0,#REF!,0)</f>
        <v>#REF!</v>
      </c>
    </row>
    <row r="109" spans="1:2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4">
        <f>IF(A109&gt;0,#REF!,0)</f>
        <v>0</v>
      </c>
      <c r="W109" s="4" t="e">
        <f>IF(#REF!&gt;0,#REF!,0)</f>
        <v>#REF!</v>
      </c>
    </row>
    <row r="110" spans="1:2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4">
        <f>IF(A110&gt;0,#REF!,0)</f>
        <v>0</v>
      </c>
      <c r="W110" s="4" t="e">
        <f>IF(#REF!&gt;0,#REF!,0)</f>
        <v>#REF!</v>
      </c>
    </row>
    <row r="111" spans="1:2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4">
        <f>IF(A111&gt;0,#REF!,0)</f>
        <v>0</v>
      </c>
      <c r="W111" s="4" t="e">
        <f>IF(#REF!&gt;0,#REF!,0)</f>
        <v>#REF!</v>
      </c>
    </row>
    <row r="112" spans="1:2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4">
        <f>IF(A112&gt;0,#REF!,0)</f>
        <v>0</v>
      </c>
      <c r="W112" s="4" t="e">
        <f>IF(#REF!&gt;0,#REF!,0)</f>
        <v>#REF!</v>
      </c>
    </row>
    <row r="113" spans="1:2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4">
        <f>IF(A113&gt;0,#REF!,0)</f>
        <v>0</v>
      </c>
      <c r="W113" s="4" t="e">
        <f>IF(#REF!&gt;0,#REF!,0)</f>
        <v>#REF!</v>
      </c>
    </row>
    <row r="114" spans="1:2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4">
        <f>IF(A114&gt;0,#REF!,0)</f>
        <v>0</v>
      </c>
      <c r="W114" s="4" t="e">
        <f>IF(#REF!&gt;0,#REF!,0)</f>
        <v>#REF!</v>
      </c>
    </row>
    <row r="115" spans="1:2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4">
        <f>IF(A115&gt;0,#REF!,0)</f>
        <v>0</v>
      </c>
      <c r="W115" s="4" t="e">
        <f>IF(#REF!&gt;0,#REF!,0)</f>
        <v>#REF!</v>
      </c>
    </row>
    <row r="116" spans="1:2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4">
        <f>IF(A116&gt;0,#REF!,0)</f>
        <v>0</v>
      </c>
      <c r="W116" s="4" t="e">
        <f>IF(#REF!&gt;0,#REF!,0)</f>
        <v>#REF!</v>
      </c>
    </row>
    <row r="117" spans="1:2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4">
        <f>IF(A117&gt;0,#REF!,0)</f>
        <v>0</v>
      </c>
      <c r="W117" s="4" t="e">
        <f>IF(#REF!&gt;0,#REF!,0)</f>
        <v>#REF!</v>
      </c>
    </row>
    <row r="118" spans="1:2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4">
        <f>IF(A118&gt;0,#REF!,0)</f>
        <v>0</v>
      </c>
      <c r="W118" s="4" t="e">
        <f>IF(#REF!&gt;0,#REF!,0)</f>
        <v>#REF!</v>
      </c>
    </row>
    <row r="119" spans="1:2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4">
        <f>IF(A119&gt;0,#REF!,0)</f>
        <v>0</v>
      </c>
      <c r="W119" s="4" t="e">
        <f>IF(#REF!&gt;0,#REF!,0)</f>
        <v>#REF!</v>
      </c>
    </row>
    <row r="120" spans="1:2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4">
        <f>IF(A120&gt;0,#REF!,0)</f>
        <v>0</v>
      </c>
      <c r="W120" s="4" t="e">
        <f>IF(#REF!&gt;0,#REF!,0)</f>
        <v>#REF!</v>
      </c>
    </row>
    <row r="121" spans="1:2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4">
        <f>IF(A121&gt;0,#REF!,0)</f>
        <v>0</v>
      </c>
      <c r="W121" s="4" t="e">
        <f>IF(#REF!&gt;0,#REF!,0)</f>
        <v>#REF!</v>
      </c>
    </row>
    <row r="122" spans="1:2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4">
        <f>IF(A122&gt;0,#REF!,0)</f>
        <v>0</v>
      </c>
      <c r="W122" s="4" t="e">
        <f>IF(#REF!&gt;0,#REF!,0)</f>
        <v>#REF!</v>
      </c>
    </row>
    <row r="123" spans="1:2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4">
        <f>IF(A123&gt;0,#REF!,0)</f>
        <v>0</v>
      </c>
      <c r="W123" s="4" t="e">
        <f>IF(#REF!&gt;0,#REF!,0)</f>
        <v>#REF!</v>
      </c>
    </row>
    <row r="124" spans="1:2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4">
        <f>IF(A124&gt;0,#REF!,0)</f>
        <v>0</v>
      </c>
      <c r="W124" s="4" t="e">
        <f>IF(#REF!&gt;0,#REF!,0)</f>
        <v>#REF!</v>
      </c>
    </row>
    <row r="125" spans="1:2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4">
        <f>IF(A125&gt;0,#REF!,0)</f>
        <v>0</v>
      </c>
      <c r="W125" s="4" t="e">
        <f>IF(#REF!&gt;0,#REF!,0)</f>
        <v>#REF!</v>
      </c>
    </row>
    <row r="126" spans="1:2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4">
        <f>IF(A126&gt;0,#REF!,0)</f>
        <v>0</v>
      </c>
      <c r="W126" s="4" t="e">
        <f>IF(#REF!&gt;0,#REF!,0)</f>
        <v>#REF!</v>
      </c>
    </row>
    <row r="127" spans="1:2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4">
        <f>IF(A127&gt;0,#REF!,0)</f>
        <v>0</v>
      </c>
      <c r="W127" s="4" t="e">
        <f>IF(#REF!&gt;0,#REF!,0)</f>
        <v>#REF!</v>
      </c>
    </row>
    <row r="128" spans="1:2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4">
        <f>IF(A128&gt;0,#REF!,0)</f>
        <v>0</v>
      </c>
      <c r="W128" s="4" t="e">
        <f>IF(#REF!&gt;0,#REF!,0)</f>
        <v>#REF!</v>
      </c>
    </row>
    <row r="129" spans="1:2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4">
        <f>IF(A129&gt;0,#REF!,0)</f>
        <v>0</v>
      </c>
      <c r="W129" s="4" t="e">
        <f>IF(#REF!&gt;0,#REF!,0)</f>
        <v>#REF!</v>
      </c>
    </row>
    <row r="130" spans="1:2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4">
        <f>IF(A130&gt;0,#REF!,0)</f>
        <v>0</v>
      </c>
      <c r="W130" s="4" t="e">
        <f>IF(#REF!&gt;0,#REF!,0)</f>
        <v>#REF!</v>
      </c>
    </row>
    <row r="131" spans="1:2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4">
        <f>IF(A131&gt;0,#REF!,0)</f>
        <v>0</v>
      </c>
      <c r="W131" s="4" t="e">
        <f>IF(#REF!&gt;0,#REF!,0)</f>
        <v>#REF!</v>
      </c>
    </row>
    <row r="132" spans="1:2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4">
        <f>IF(A132&gt;0,#REF!,0)</f>
        <v>0</v>
      </c>
      <c r="W132" s="4" t="e">
        <f>IF(#REF!&gt;0,#REF!,0)</f>
        <v>#REF!</v>
      </c>
    </row>
    <row r="133" spans="1:2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4">
        <f>IF(A133&gt;0,#REF!,0)</f>
        <v>0</v>
      </c>
      <c r="W133" s="4" t="e">
        <f>IF(#REF!&gt;0,#REF!,0)</f>
        <v>#REF!</v>
      </c>
    </row>
    <row r="134" spans="1:2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V134" s="4">
        <f>IF(A134&gt;0,#REF!,0)</f>
        <v>0</v>
      </c>
      <c r="W134" s="4" t="e">
        <f>IF(#REF!&gt;0,#REF!,0)</f>
        <v>#REF!</v>
      </c>
    </row>
    <row r="135" spans="1:23" ht="17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4">
        <f>IF(A135&gt;0,#REF!,0)</f>
        <v>0</v>
      </c>
      <c r="W135" s="4" t="e">
        <f>IF(#REF!&gt;0,#REF!,0)</f>
        <v>#REF!</v>
      </c>
    </row>
    <row r="136" spans="1:23" ht="17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V136" s="4">
        <f>IF(A136&gt;0,#REF!,0)</f>
        <v>0</v>
      </c>
      <c r="W136" s="4" t="e">
        <f>IF(#REF!&gt;0,#REF!,0)</f>
        <v>#REF!</v>
      </c>
    </row>
    <row r="137" spans="1:23" ht="17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V137" s="4">
        <f>IF(A137&gt;0,#REF!,0)</f>
        <v>0</v>
      </c>
      <c r="W137" s="4" t="e">
        <f>IF(#REF!&gt;0,#REF!,0)</f>
        <v>#REF!</v>
      </c>
    </row>
    <row r="138" spans="1:23" ht="17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V138" s="4">
        <f>IF(A138&gt;0,#REF!,0)</f>
        <v>0</v>
      </c>
      <c r="W138" s="4" t="e">
        <f>IF(#REF!&gt;0,#REF!,0)</f>
        <v>#REF!</v>
      </c>
    </row>
    <row r="139" spans="1:23" ht="17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V139" s="4">
        <f>IF(A139&gt;0,#REF!,0)</f>
        <v>0</v>
      </c>
      <c r="W139" s="4" t="e">
        <f>IF(#REF!&gt;0,#REF!,0)</f>
        <v>#REF!</v>
      </c>
    </row>
    <row r="140" spans="1:23" ht="17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V140" s="4">
        <f>IF(A140&gt;0,#REF!,0)</f>
        <v>0</v>
      </c>
      <c r="W140" s="4" t="e">
        <f>IF(#REF!&gt;0,#REF!,0)</f>
        <v>#REF!</v>
      </c>
    </row>
    <row r="141" spans="1:23" ht="17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V141" s="4">
        <f>IF(A141&gt;0,#REF!,0)</f>
        <v>0</v>
      </c>
      <c r="W141" s="4" t="e">
        <f>IF(#REF!&gt;0,#REF!,0)</f>
        <v>#REF!</v>
      </c>
    </row>
    <row r="142" spans="1:23" ht="17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V142" s="4">
        <f>IF(A142&gt;0,#REF!,0)</f>
        <v>0</v>
      </c>
      <c r="W142" s="4" t="e">
        <f>IF(#REF!&gt;0,#REF!,0)</f>
        <v>#REF!</v>
      </c>
    </row>
    <row r="143" spans="1:23" ht="17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V143" s="4">
        <f>IF(A143&gt;0,#REF!,0)</f>
        <v>0</v>
      </c>
      <c r="W143" s="4" t="e">
        <f>IF(#REF!&gt;0,#REF!,0)</f>
        <v>#REF!</v>
      </c>
    </row>
    <row r="144" spans="1:23" ht="17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V144" s="4">
        <f>IF(A144&gt;0,#REF!,0)</f>
        <v>0</v>
      </c>
      <c r="W144" s="4" t="e">
        <f>IF(#REF!&gt;0,#REF!,0)</f>
        <v>#REF!</v>
      </c>
    </row>
    <row r="145" spans="1:23" ht="17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V145" s="4">
        <f>IF(A145&gt;0,#REF!,0)</f>
        <v>0</v>
      </c>
      <c r="W145" s="4" t="e">
        <f>IF(#REF!&gt;0,#REF!,0)</f>
        <v>#REF!</v>
      </c>
    </row>
    <row r="146" spans="1:23" ht="17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V146" s="4">
        <f>IF(A146&gt;0,#REF!,0)</f>
        <v>0</v>
      </c>
      <c r="W146" s="4" t="e">
        <f>IF(#REF!&gt;0,#REF!,0)</f>
        <v>#REF!</v>
      </c>
    </row>
    <row r="147" spans="1:23" ht="17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V147" s="4">
        <f>IF(A147&gt;0,#REF!,0)</f>
        <v>0</v>
      </c>
      <c r="W147" s="4" t="e">
        <f>IF(#REF!&gt;0,#REF!,0)</f>
        <v>#REF!</v>
      </c>
    </row>
    <row r="148" spans="1:23" ht="17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V148" s="4">
        <f>IF(A148&gt;0,#REF!,0)</f>
        <v>0</v>
      </c>
      <c r="W148" s="4" t="e">
        <f>IF(#REF!&gt;0,#REF!,0)</f>
        <v>#REF!</v>
      </c>
    </row>
    <row r="149" spans="1:23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V149" s="4">
        <f>IF(A149&gt;0,#REF!,0)</f>
        <v>0</v>
      </c>
      <c r="W149" s="4" t="e">
        <f>IF(#REF!&gt;0,#REF!,0)</f>
        <v>#REF!</v>
      </c>
    </row>
    <row r="150" spans="1:23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V150" s="4">
        <f>IF(A150&gt;0,#REF!,0)</f>
        <v>0</v>
      </c>
      <c r="W150" s="4" t="e">
        <f>IF(#REF!&gt;0,#REF!,0)</f>
        <v>#REF!</v>
      </c>
    </row>
    <row r="151" spans="1:23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V151" s="4">
        <f>IF(A151&gt;0,#REF!,0)</f>
        <v>0</v>
      </c>
      <c r="W151" s="4" t="e">
        <f>IF(#REF!&gt;0,#REF!,0)</f>
        <v>#REF!</v>
      </c>
    </row>
    <row r="152" spans="1:23" ht="4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V152" s="4">
        <f>IF(A152&gt;0,#REF!,0)</f>
        <v>0</v>
      </c>
      <c r="W152" s="4" t="e">
        <f>IF(#REF!&gt;0,#REF!,0)</f>
        <v>#REF!</v>
      </c>
    </row>
    <row r="153" spans="1:23" ht="17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V153" s="4">
        <f>IF(A153&gt;0,#REF!,0)</f>
        <v>0</v>
      </c>
      <c r="W153" s="4" t="e">
        <f>IF(#REF!&gt;0,#REF!,0)</f>
        <v>#REF!</v>
      </c>
    </row>
    <row r="154" spans="1:23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>
        <f>IF(A154&gt;0,#REF!,0)</f>
        <v>0</v>
      </c>
      <c r="W154" s="4" t="e">
        <f>IF(#REF!&gt;0,#REF!,0)</f>
        <v>#REF!</v>
      </c>
    </row>
    <row r="155" spans="1:23" ht="17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V155" s="4">
        <f>IF(A155&gt;0,#REF!,0)</f>
        <v>0</v>
      </c>
      <c r="W155" s="4" t="e">
        <f>IF(#REF!&gt;0,#REF!,0)</f>
        <v>#REF!</v>
      </c>
    </row>
    <row r="156" spans="1:23" ht="17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V156" s="4">
        <f>IF(A156&gt;0,#REF!,0)</f>
        <v>0</v>
      </c>
      <c r="W156" s="4" t="e">
        <f>IF(#REF!&gt;0,#REF!,0)</f>
        <v>#REF!</v>
      </c>
    </row>
    <row r="157" spans="1:23" ht="17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V157" s="4">
        <f>IF(A157&gt;0,#REF!,0)</f>
        <v>0</v>
      </c>
      <c r="W157" s="4" t="e">
        <f>IF(#REF!&gt;0,#REF!,0)</f>
        <v>#REF!</v>
      </c>
    </row>
    <row r="158" spans="1:23" ht="17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V158" s="4">
        <f>IF(A158&gt;0,#REF!,0)</f>
        <v>0</v>
      </c>
      <c r="W158" s="4" t="e">
        <f>IF(#REF!&gt;0,#REF!,0)</f>
        <v>#REF!</v>
      </c>
    </row>
    <row r="159" spans="1:23" ht="17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V159" s="4">
        <f>IF(A159&gt;0,#REF!,0)</f>
        <v>0</v>
      </c>
      <c r="W159" s="4" t="e">
        <f>IF(#REF!&gt;0,#REF!,0)</f>
        <v>#REF!</v>
      </c>
    </row>
    <row r="160" spans="1:23" ht="17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V160" s="4">
        <f>IF(A160&gt;0,#REF!,0)</f>
        <v>0</v>
      </c>
      <c r="W160" s="4" t="e">
        <f>IF(#REF!&gt;0,#REF!,0)</f>
        <v>#REF!</v>
      </c>
    </row>
    <row r="161" spans="1:23" ht="17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V161" s="4">
        <f>IF(A161&gt;0,#REF!,0)</f>
        <v>0</v>
      </c>
      <c r="W161" s="4" t="e">
        <f>IF(#REF!&gt;0,#REF!,0)</f>
        <v>#REF!</v>
      </c>
    </row>
    <row r="162" spans="1:23" ht="17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V162" s="4">
        <f>IF(A162&gt;0,#REF!,0)</f>
        <v>0</v>
      </c>
      <c r="W162" s="4" t="e">
        <f>IF(#REF!&gt;0,#REF!,0)</f>
        <v>#REF!</v>
      </c>
    </row>
    <row r="163" spans="1:23" ht="17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V163" s="4">
        <f>IF(A163&gt;0,#REF!,0)</f>
        <v>0</v>
      </c>
      <c r="W163" s="4" t="e">
        <f>IF(#REF!&gt;0,#REF!,0)</f>
        <v>#REF!</v>
      </c>
    </row>
    <row r="164" spans="1:23" ht="17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V164" s="4">
        <f>IF(A164&gt;0,#REF!,0)</f>
        <v>0</v>
      </c>
      <c r="W164" s="4" t="e">
        <f>IF(#REF!&gt;0,#REF!,0)</f>
        <v>#REF!</v>
      </c>
    </row>
    <row r="165" spans="1:23" ht="17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V165" s="4">
        <f>IF(A165&gt;0,#REF!,0)</f>
        <v>0</v>
      </c>
      <c r="W165" s="4" t="e">
        <f>IF(#REF!&gt;0,#REF!,0)</f>
        <v>#REF!</v>
      </c>
    </row>
    <row r="166" spans="1:23" ht="17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V166" s="4">
        <f>IF(A166&gt;0,#REF!,0)</f>
        <v>0</v>
      </c>
      <c r="W166" s="4" t="e">
        <f>IF(#REF!&gt;0,#REF!,0)</f>
        <v>#REF!</v>
      </c>
    </row>
    <row r="167" spans="1:23" ht="17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V167" s="4">
        <f>IF(A167&gt;0,#REF!,0)</f>
        <v>0</v>
      </c>
      <c r="W167" s="4" t="e">
        <f>IF(#REF!&gt;0,#REF!,0)</f>
        <v>#REF!</v>
      </c>
    </row>
    <row r="168" spans="1:20" ht="17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3" ht="17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V169" s="4">
        <f>IF(A169&gt;0,#REF!,0)</f>
        <v>0</v>
      </c>
      <c r="W169" s="4" t="e">
        <f>IF(#REF!&gt;0,#REF!,0)</f>
        <v>#REF!</v>
      </c>
    </row>
    <row r="170" spans="1:23" ht="17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V170" s="4">
        <f>IF(A170&gt;0,#REF!,0)</f>
        <v>0</v>
      </c>
      <c r="W170" s="4" t="e">
        <f>IF(#REF!&gt;0,#REF!,0)</f>
        <v>#REF!</v>
      </c>
    </row>
    <row r="171" spans="1:23" ht="17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V171" s="4">
        <f>IF(A171&gt;0,#REF!,0)</f>
        <v>0</v>
      </c>
      <c r="W171" s="4" t="e">
        <f>IF(#REF!&gt;0,#REF!,0)</f>
        <v>#REF!</v>
      </c>
    </row>
    <row r="172" spans="1:23" ht="17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V172" s="4">
        <f>IF(A172&gt;0,#REF!,0)</f>
        <v>0</v>
      </c>
      <c r="W172" s="4" t="e">
        <f>IF(#REF!&gt;0,#REF!,0)</f>
        <v>#REF!</v>
      </c>
    </row>
    <row r="173" spans="1:23" ht="17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V173" s="4">
        <f>IF(A173&gt;0,#REF!,0)</f>
        <v>0</v>
      </c>
      <c r="W173" s="4" t="e">
        <f>IF(#REF!&gt;0,#REF!,0)</f>
        <v>#REF!</v>
      </c>
    </row>
    <row r="174" spans="1:23" ht="17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V174" s="4">
        <f>IF(A174&gt;0,#REF!,0)</f>
        <v>0</v>
      </c>
      <c r="W174" s="4" t="e">
        <f>IF(#REF!&gt;0,#REF!,0)</f>
        <v>#REF!</v>
      </c>
    </row>
    <row r="175" spans="1:2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V175" s="4">
        <f>IF(A175&gt;0,#REF!,0)</f>
        <v>0</v>
      </c>
      <c r="W175" s="4" t="e">
        <f>IF(#REF!&gt;0,#REF!,0)</f>
        <v>#REF!</v>
      </c>
    </row>
    <row r="176" spans="1:2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V176" s="4">
        <f>IF(A176&gt;0,#REF!,0)</f>
        <v>0</v>
      </c>
      <c r="W176" s="4" t="e">
        <f>IF(#REF!&gt;0,#REF!,0)</f>
        <v>#REF!</v>
      </c>
    </row>
    <row r="177" spans="1:2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V177" s="4">
        <f>IF(A177&gt;0,#REF!,0)</f>
        <v>0</v>
      </c>
      <c r="W177" s="4" t="e">
        <f>IF(#REF!&gt;0,#REF!,0)</f>
        <v>#REF!</v>
      </c>
    </row>
    <row r="178" spans="1:2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V178" s="4">
        <f>IF(A178&gt;0,#REF!,0)</f>
        <v>0</v>
      </c>
      <c r="W178" s="4" t="e">
        <f>IF(#REF!&gt;0,#REF!,0)</f>
        <v>#REF!</v>
      </c>
    </row>
    <row r="179" spans="1:2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V179" s="4">
        <f>IF(A179&gt;0,#REF!,0)</f>
        <v>0</v>
      </c>
      <c r="W179" s="4" t="e">
        <f>IF(#REF!&gt;0,#REF!,0)</f>
        <v>#REF!</v>
      </c>
    </row>
    <row r="180" spans="1:2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V180" s="4">
        <f>IF(A180&gt;0,#REF!,0)</f>
        <v>0</v>
      </c>
      <c r="W180" s="4" t="e">
        <f>IF(#REF!&gt;0,#REF!,0)</f>
        <v>#REF!</v>
      </c>
    </row>
    <row r="181" spans="1:2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V181" s="4">
        <f>IF(A181&gt;0,#REF!,0)</f>
        <v>0</v>
      </c>
      <c r="W181" s="4" t="e">
        <f>IF(#REF!&gt;0,#REF!,0)</f>
        <v>#REF!</v>
      </c>
    </row>
    <row r="182" spans="1:2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V182" s="4">
        <f>IF(A182&gt;0,#REF!,0)</f>
        <v>0</v>
      </c>
      <c r="W182" s="4" t="e">
        <f>IF(#REF!&gt;0,#REF!,0)</f>
        <v>#REF!</v>
      </c>
    </row>
    <row r="183" spans="1:2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V183" s="4">
        <f>IF(A183&gt;0,#REF!,0)</f>
        <v>0</v>
      </c>
      <c r="W183" s="4" t="e">
        <f>IF(#REF!&gt;0,#REF!,0)</f>
        <v>#REF!</v>
      </c>
    </row>
    <row r="184" spans="1:2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V184" s="4">
        <f>IF(A184&gt;0,#REF!,0)</f>
        <v>0</v>
      </c>
      <c r="W184" s="4" t="e">
        <f>IF(#REF!&gt;0,#REF!,0)</f>
        <v>#REF!</v>
      </c>
    </row>
    <row r="185" spans="1:2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V185" s="4">
        <f>IF(A185&gt;0,#REF!,0)</f>
        <v>0</v>
      </c>
      <c r="W185" s="4" t="e">
        <f>IF(#REF!&gt;0,#REF!,0)</f>
        <v>#REF!</v>
      </c>
    </row>
    <row r="186" spans="1:2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V186" s="4">
        <f>IF(A186&gt;0,#REF!,0)</f>
        <v>0</v>
      </c>
      <c r="W186" s="4" t="e">
        <f>IF(#REF!&gt;0,#REF!,0)</f>
        <v>#REF!</v>
      </c>
    </row>
    <row r="187" spans="1:2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V187" s="4">
        <f>IF(A187&gt;0,#REF!,0)</f>
        <v>0</v>
      </c>
      <c r="W187" s="4" t="e">
        <f>IF(#REF!&gt;0,#REF!,0)</f>
        <v>#REF!</v>
      </c>
    </row>
    <row r="188" spans="1:2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V188" s="4">
        <f>IF(A188&gt;0,#REF!,0)</f>
        <v>0</v>
      </c>
      <c r="W188" s="4" t="e">
        <f>IF(#REF!&gt;0,#REF!,0)</f>
        <v>#REF!</v>
      </c>
    </row>
    <row r="189" spans="1:2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V189" s="4">
        <f>IF(A189&gt;0,#REF!,0)</f>
        <v>0</v>
      </c>
      <c r="W189" s="4" t="e">
        <f>IF(#REF!&gt;0,#REF!,0)</f>
        <v>#REF!</v>
      </c>
    </row>
    <row r="190" spans="1:2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V190" s="4">
        <f>IF(A190&gt;0,#REF!,0)</f>
        <v>0</v>
      </c>
      <c r="W190" s="4" t="e">
        <f>IF(#REF!&gt;0,#REF!,0)</f>
        <v>#REF!</v>
      </c>
    </row>
    <row r="191" spans="1:2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V191" s="4">
        <f>IF(A191&gt;0,#REF!,0)</f>
        <v>0</v>
      </c>
      <c r="W191" s="4" t="e">
        <f>IF(#REF!&gt;0,#REF!,0)</f>
        <v>#REF!</v>
      </c>
    </row>
    <row r="192" spans="1:2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V192" s="4">
        <f>IF(A192&gt;0,#REF!,0)</f>
        <v>0</v>
      </c>
      <c r="W192" s="4" t="e">
        <f>IF(#REF!&gt;0,#REF!,0)</f>
        <v>#REF!</v>
      </c>
    </row>
    <row r="193" spans="1:2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V193" s="4">
        <f>IF(A193&gt;0,#REF!,0)</f>
        <v>0</v>
      </c>
      <c r="W193" s="4" t="e">
        <f>IF(#REF!&gt;0,#REF!,0)</f>
        <v>#REF!</v>
      </c>
    </row>
    <row r="194" spans="1:2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V194" s="4">
        <f>IF(A194&gt;0,#REF!,0)</f>
        <v>0</v>
      </c>
      <c r="W194" s="4" t="e">
        <f>IF(#REF!&gt;0,#REF!,0)</f>
        <v>#REF!</v>
      </c>
    </row>
    <row r="195" spans="1:2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V195" s="4">
        <f>IF(A195&gt;0,#REF!,0)</f>
        <v>0</v>
      </c>
      <c r="W195" s="4" t="e">
        <f>IF(#REF!&gt;0,#REF!,0)</f>
        <v>#REF!</v>
      </c>
    </row>
    <row r="196" spans="1:2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V196" s="4">
        <f>IF(A196&gt;0,#REF!,0)</f>
        <v>0</v>
      </c>
      <c r="W196" s="4" t="e">
        <f>IF(#REF!&gt;0,#REF!,0)</f>
        <v>#REF!</v>
      </c>
    </row>
    <row r="197" spans="1:2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V197" s="4">
        <f>IF(A197&gt;0,#REF!,0)</f>
        <v>0</v>
      </c>
      <c r="W197" s="4" t="e">
        <f>IF(#REF!&gt;0,#REF!,0)</f>
        <v>#REF!</v>
      </c>
    </row>
    <row r="198" spans="1:2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V198" s="4">
        <f>IF(A198&gt;0,#REF!,0)</f>
        <v>0</v>
      </c>
      <c r="W198" s="4" t="e">
        <f>IF(#REF!&gt;0,#REF!,0)</f>
        <v>#REF!</v>
      </c>
    </row>
    <row r="199" spans="1:2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V199" s="4">
        <f>IF(A199&gt;0,#REF!,0)</f>
        <v>0</v>
      </c>
      <c r="W199" s="4" t="e">
        <f>IF(#REF!&gt;0,#REF!,0)</f>
        <v>#REF!</v>
      </c>
    </row>
    <row r="200" spans="1:2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V200" s="4">
        <f>IF(A200&gt;0,#REF!,0)</f>
        <v>0</v>
      </c>
      <c r="W200" s="4" t="e">
        <f>IF(#REF!&gt;0,#REF!,0)</f>
        <v>#REF!</v>
      </c>
    </row>
    <row r="201" spans="1:2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V201" s="4">
        <f>IF(A201&gt;0,#REF!,0)</f>
        <v>0</v>
      </c>
      <c r="W201" s="4" t="e">
        <f>IF(#REF!&gt;0,#REF!,0)</f>
        <v>#REF!</v>
      </c>
    </row>
    <row r="202" spans="1:2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V202" s="4">
        <f>IF(A202&gt;0,#REF!,0)</f>
        <v>0</v>
      </c>
      <c r="W202" s="4" t="e">
        <f>IF(#REF!&gt;0,#REF!,0)</f>
        <v>#REF!</v>
      </c>
    </row>
    <row r="203" spans="1:2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V203" s="4">
        <f>IF(A203&gt;0,#REF!,0)</f>
        <v>0</v>
      </c>
      <c r="W203" s="4" t="e">
        <f>IF(#REF!&gt;0,#REF!,0)</f>
        <v>#REF!</v>
      </c>
    </row>
    <row r="204" spans="1:2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V204" s="4">
        <f>IF(A204&gt;0,#REF!,0)</f>
        <v>0</v>
      </c>
      <c r="W204" s="4" t="e">
        <f>IF(#REF!&gt;0,#REF!,0)</f>
        <v>#REF!</v>
      </c>
    </row>
    <row r="205" spans="1:2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V205" s="4">
        <f>IF(A205&gt;0,#REF!,0)</f>
        <v>0</v>
      </c>
      <c r="W205" s="4" t="e">
        <f>IF(#REF!&gt;0,#REF!,0)</f>
        <v>#REF!</v>
      </c>
    </row>
    <row r="206" spans="1:2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V206" s="4">
        <f>IF(A206&gt;0,#REF!,0)</f>
        <v>0</v>
      </c>
      <c r="W206" s="4" t="e">
        <f>IF(#REF!&gt;0,#REF!,0)</f>
        <v>#REF!</v>
      </c>
    </row>
    <row r="207" spans="1:2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V207" s="4">
        <f>IF(A207&gt;0,#REF!,0)</f>
        <v>0</v>
      </c>
      <c r="W207" s="4" t="e">
        <f>IF(#REF!&gt;0,#REF!,0)</f>
        <v>#REF!</v>
      </c>
    </row>
    <row r="208" spans="1:2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V208" s="4">
        <f>IF(A208&gt;0,#REF!,0)</f>
        <v>0</v>
      </c>
      <c r="W208" s="4" t="e">
        <f>IF(#REF!&gt;0,#REF!,0)</f>
        <v>#REF!</v>
      </c>
    </row>
    <row r="209" spans="1:2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V209" s="4">
        <f>IF(A209&gt;0,#REF!,0)</f>
        <v>0</v>
      </c>
      <c r="W209" s="4" t="e">
        <f>IF(#REF!&gt;0,#REF!,0)</f>
        <v>#REF!</v>
      </c>
    </row>
    <row r="210" spans="1:2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V210" s="4">
        <f>IF(A210&gt;0,#REF!,0)</f>
        <v>0</v>
      </c>
      <c r="W210" s="4" t="e">
        <f>IF(#REF!&gt;0,#REF!,0)</f>
        <v>#REF!</v>
      </c>
    </row>
    <row r="211" spans="1:2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V211" s="4">
        <f>IF(A211&gt;0,#REF!,0)</f>
        <v>0</v>
      </c>
      <c r="W211" s="4" t="e">
        <f>IF(#REF!&gt;0,#REF!,0)</f>
        <v>#REF!</v>
      </c>
    </row>
    <row r="212" spans="1:2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V212" s="4">
        <f>IF(A212&gt;0,#REF!,0)</f>
        <v>0</v>
      </c>
      <c r="W212" s="4" t="e">
        <f>IF(#REF!&gt;0,#REF!,0)</f>
        <v>#REF!</v>
      </c>
    </row>
    <row r="213" spans="1:2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V213" s="4">
        <f>IF(A213&gt;0,#REF!,0)</f>
        <v>0</v>
      </c>
      <c r="W213" s="4" t="e">
        <f>IF(#REF!&gt;0,#REF!,0)</f>
        <v>#REF!</v>
      </c>
    </row>
    <row r="214" spans="1:2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V214" s="4">
        <f>IF(A214&gt;0,#REF!,0)</f>
        <v>0</v>
      </c>
      <c r="W214" s="4" t="e">
        <f>IF(#REF!&gt;0,#REF!,0)</f>
        <v>#REF!</v>
      </c>
    </row>
    <row r="215" spans="1:2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V215" s="4">
        <f>IF(A215&gt;0,#REF!,0)</f>
        <v>0</v>
      </c>
      <c r="W215" s="4" t="e">
        <f>IF(#REF!&gt;0,#REF!,0)</f>
        <v>#REF!</v>
      </c>
    </row>
    <row r="216" spans="1:2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V216" s="4">
        <f>IF(A216&gt;0,#REF!,0)</f>
        <v>0</v>
      </c>
      <c r="W216" s="4" t="e">
        <f>IF(#REF!&gt;0,#REF!,0)</f>
        <v>#REF!</v>
      </c>
    </row>
    <row r="217" spans="1:2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V217" s="4">
        <f>IF(A217&gt;0,#REF!,0)</f>
        <v>0</v>
      </c>
      <c r="W217" s="4" t="e">
        <f>IF(#REF!&gt;0,#REF!,0)</f>
        <v>#REF!</v>
      </c>
    </row>
    <row r="218" spans="1:2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V218" s="4">
        <f>IF(A218&gt;0,#REF!,0)</f>
        <v>0</v>
      </c>
      <c r="W218" s="4" t="e">
        <f>IF(#REF!&gt;0,#REF!,0)</f>
        <v>#REF!</v>
      </c>
    </row>
    <row r="219" spans="1:2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V219" s="4">
        <f>IF(A219&gt;0,#REF!,0)</f>
        <v>0</v>
      </c>
      <c r="W219" s="4" t="e">
        <f>IF(#REF!&gt;0,#REF!,0)</f>
        <v>#REF!</v>
      </c>
    </row>
    <row r="220" spans="1:2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V220" s="4">
        <f>IF(A220&gt;0,#REF!,0)</f>
        <v>0</v>
      </c>
      <c r="W220" s="4" t="e">
        <f>IF(#REF!&gt;0,#REF!,0)</f>
        <v>#REF!</v>
      </c>
    </row>
    <row r="221" spans="1:2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V221" s="4">
        <f>IF(A221&gt;0,#REF!,0)</f>
        <v>0</v>
      </c>
      <c r="W221" s="4" t="e">
        <f>IF(#REF!&gt;0,#REF!,0)</f>
        <v>#REF!</v>
      </c>
    </row>
    <row r="222" spans="1:2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V222" s="4">
        <f>IF(A222&gt;0,#REF!,0)</f>
        <v>0</v>
      </c>
      <c r="W222" s="4" t="e">
        <f>IF(#REF!&gt;0,#REF!,0)</f>
        <v>#REF!</v>
      </c>
    </row>
    <row r="223" spans="1:2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V223" s="4">
        <f>IF(A223&gt;0,#REF!,0)</f>
        <v>0</v>
      </c>
      <c r="W223" s="4" t="e">
        <f>IF(#REF!&gt;0,#REF!,0)</f>
        <v>#REF!</v>
      </c>
    </row>
    <row r="224" spans="1:2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V224" s="4">
        <f>IF(A224&gt;0,#REF!,0)</f>
        <v>0</v>
      </c>
      <c r="W224" s="4" t="e">
        <f>IF(#REF!&gt;0,#REF!,0)</f>
        <v>#REF!</v>
      </c>
    </row>
    <row r="225" spans="1:2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V225" s="4">
        <f>IF(A225&gt;0,#REF!,0)</f>
        <v>0</v>
      </c>
      <c r="W225" s="4" t="e">
        <f>IF(#REF!&gt;0,#REF!,0)</f>
        <v>#REF!</v>
      </c>
    </row>
    <row r="226" spans="1:2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V226" s="4">
        <f>IF(A226&gt;0,#REF!,0)</f>
        <v>0</v>
      </c>
      <c r="W226" s="4" t="e">
        <f>IF(#REF!&gt;0,#REF!,0)</f>
        <v>#REF!</v>
      </c>
    </row>
    <row r="227" spans="1:2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V227" s="4">
        <f>IF(A227&gt;0,#REF!,0)</f>
        <v>0</v>
      </c>
      <c r="W227" s="4" t="e">
        <f>IF(#REF!&gt;0,#REF!,0)</f>
        <v>#REF!</v>
      </c>
    </row>
    <row r="228" spans="1:2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V228" s="4">
        <f>IF(A228&gt;0,#REF!,0)</f>
        <v>0</v>
      </c>
      <c r="W228" s="4" t="e">
        <f>IF(#REF!&gt;0,#REF!,0)</f>
        <v>#REF!</v>
      </c>
    </row>
    <row r="229" spans="1:2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V229" s="4">
        <f>IF(A229&gt;0,#REF!,0)</f>
        <v>0</v>
      </c>
      <c r="W229" s="4" t="e">
        <f>IF(#REF!&gt;0,#REF!,0)</f>
        <v>#REF!</v>
      </c>
    </row>
    <row r="230" spans="1:2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V230" s="4">
        <f>IF(A230&gt;0,#REF!,0)</f>
        <v>0</v>
      </c>
      <c r="W230" s="4" t="e">
        <f>IF(#REF!&gt;0,#REF!,0)</f>
        <v>#REF!</v>
      </c>
    </row>
    <row r="231" spans="1:2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V231" s="4">
        <f>IF(A231&gt;0,#REF!,0)</f>
        <v>0</v>
      </c>
      <c r="W231" s="4" t="e">
        <f>IF(#REF!&gt;0,#REF!,0)</f>
        <v>#REF!</v>
      </c>
    </row>
    <row r="232" spans="1:2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V232" s="4">
        <f>IF(A232&gt;0,#REF!,0)</f>
        <v>0</v>
      </c>
      <c r="W232" s="4" t="e">
        <f>IF(#REF!&gt;0,#REF!,0)</f>
        <v>#REF!</v>
      </c>
    </row>
    <row r="233" spans="1:2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V233" s="4">
        <f>IF(A233&gt;0,#REF!,0)</f>
        <v>0</v>
      </c>
      <c r="W233" s="4" t="e">
        <f>IF(#REF!&gt;0,#REF!,0)</f>
        <v>#REF!</v>
      </c>
    </row>
    <row r="234" spans="1:2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V234" s="4">
        <f>IF(A234&gt;0,#REF!,0)</f>
        <v>0</v>
      </c>
      <c r="W234" s="4" t="e">
        <f>IF(#REF!&gt;0,#REF!,0)</f>
        <v>#REF!</v>
      </c>
    </row>
    <row r="235" spans="1:2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V235" s="4">
        <f>IF(A235&gt;0,#REF!,0)</f>
        <v>0</v>
      </c>
      <c r="W235" s="4" t="e">
        <f>IF(#REF!&gt;0,#REF!,0)</f>
        <v>#REF!</v>
      </c>
    </row>
    <row r="236" spans="1:2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V236" s="4">
        <f>IF(A236&gt;0,#REF!,0)</f>
        <v>0</v>
      </c>
      <c r="W236" s="4" t="e">
        <f>IF(#REF!&gt;0,#REF!,0)</f>
        <v>#REF!</v>
      </c>
    </row>
    <row r="237" spans="1:2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V237" s="4">
        <f>IF(A237&gt;0,#REF!,0)</f>
        <v>0</v>
      </c>
      <c r="W237" s="4" t="e">
        <f>IF(#REF!&gt;0,#REF!,0)</f>
        <v>#REF!</v>
      </c>
    </row>
    <row r="238" spans="1:2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V238" s="4">
        <f>IF(A238&gt;0,#REF!,0)</f>
        <v>0</v>
      </c>
      <c r="W238" s="4" t="e">
        <f>IF(#REF!&gt;0,#REF!,0)</f>
        <v>#REF!</v>
      </c>
    </row>
    <row r="239" spans="1:2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V239" s="4">
        <f>IF(A239&gt;0,#REF!,0)</f>
        <v>0</v>
      </c>
      <c r="W239" s="4" t="e">
        <f>IF(#REF!&gt;0,#REF!,0)</f>
        <v>#REF!</v>
      </c>
    </row>
    <row r="240" spans="1:2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V240" s="4">
        <f>IF(A240&gt;0,#REF!,0)</f>
        <v>0</v>
      </c>
      <c r="W240" s="4" t="e">
        <f>IF(#REF!&gt;0,#REF!,0)</f>
        <v>#REF!</v>
      </c>
    </row>
    <row r="241" spans="1:2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V241" s="4">
        <f>IF(A241&gt;0,#REF!,0)</f>
        <v>0</v>
      </c>
      <c r="W241" s="4" t="e">
        <f>IF(#REF!&gt;0,#REF!,0)</f>
        <v>#REF!</v>
      </c>
    </row>
    <row r="242" spans="1:2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V242" s="4">
        <f>IF(A242&gt;0,#REF!,0)</f>
        <v>0</v>
      </c>
      <c r="W242" s="4" t="e">
        <f>IF(#REF!&gt;0,#REF!,0)</f>
        <v>#REF!</v>
      </c>
    </row>
    <row r="243" spans="1:2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V243" s="4">
        <f>IF(A243&gt;0,#REF!,0)</f>
        <v>0</v>
      </c>
      <c r="W243" s="4" t="e">
        <f>IF(#REF!&gt;0,#REF!,0)</f>
        <v>#REF!</v>
      </c>
    </row>
    <row r="244" spans="1:2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V244" s="4">
        <f>IF(A244&gt;0,#REF!,0)</f>
        <v>0</v>
      </c>
      <c r="W244" s="4" t="e">
        <f>IF(#REF!&gt;0,#REF!,0)</f>
        <v>#REF!</v>
      </c>
    </row>
    <row r="245" spans="1:2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V245" s="4">
        <f>IF(A245&gt;0,#REF!,0)</f>
        <v>0</v>
      </c>
      <c r="W245" s="4" t="e">
        <f>IF(#REF!&gt;0,#REF!,0)</f>
        <v>#REF!</v>
      </c>
    </row>
    <row r="246" spans="1:2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V246" s="4">
        <f>IF(A246&gt;0,#REF!,0)</f>
        <v>0</v>
      </c>
      <c r="W246" s="4" t="e">
        <f>IF(#REF!&gt;0,#REF!,0)</f>
        <v>#REF!</v>
      </c>
    </row>
    <row r="247" spans="1:2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V247" s="4">
        <f>IF(A247&gt;0,#REF!,0)</f>
        <v>0</v>
      </c>
      <c r="W247" s="4" t="e">
        <f>IF(#REF!&gt;0,#REF!,0)</f>
        <v>#REF!</v>
      </c>
    </row>
    <row r="248" spans="1:2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V248" s="4">
        <f>IF(A248&gt;0,#REF!,0)</f>
        <v>0</v>
      </c>
      <c r="W248" s="4" t="e">
        <f>IF(#REF!&gt;0,#REF!,0)</f>
        <v>#REF!</v>
      </c>
    </row>
    <row r="249" spans="1:2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V249" s="4">
        <f>IF(A249&gt;0,#REF!,0)</f>
        <v>0</v>
      </c>
      <c r="W249" s="4" t="e">
        <f>IF(#REF!&gt;0,#REF!,0)</f>
        <v>#REF!</v>
      </c>
    </row>
    <row r="250" spans="1:2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V250" s="4">
        <f>IF(A250&gt;0,#REF!,0)</f>
        <v>0</v>
      </c>
      <c r="W250" s="4" t="e">
        <f>IF(#REF!&gt;0,#REF!,0)</f>
        <v>#REF!</v>
      </c>
    </row>
    <row r="251" spans="1:2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V251" s="4">
        <f>IF(A251&gt;0,#REF!,0)</f>
        <v>0</v>
      </c>
      <c r="W251" s="4" t="e">
        <f>IF(#REF!&gt;0,#REF!,0)</f>
        <v>#REF!</v>
      </c>
    </row>
    <row r="252" spans="1:2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V252" s="4">
        <f>IF(A252&gt;0,#REF!,0)</f>
        <v>0</v>
      </c>
      <c r="W252" s="4" t="e">
        <f>IF(#REF!&gt;0,#REF!,0)</f>
        <v>#REF!</v>
      </c>
    </row>
    <row r="253" spans="1:2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V253" s="4">
        <f>IF(A253&gt;0,#REF!,0)</f>
        <v>0</v>
      </c>
      <c r="W253" s="4" t="e">
        <f>IF(#REF!&gt;0,#REF!,0)</f>
        <v>#REF!</v>
      </c>
    </row>
    <row r="254" spans="1:2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V254" s="4">
        <f>IF(A254&gt;0,#REF!,0)</f>
        <v>0</v>
      </c>
      <c r="W254" s="4" t="e">
        <f>IF(#REF!&gt;0,#REF!,0)</f>
        <v>#REF!</v>
      </c>
    </row>
    <row r="255" spans="1:2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V255" s="4">
        <f>IF(A255&gt;0,#REF!,0)</f>
        <v>0</v>
      </c>
      <c r="W255" s="4" t="e">
        <f>IF(#REF!&gt;0,#REF!,0)</f>
        <v>#REF!</v>
      </c>
    </row>
    <row r="256" spans="1:2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V256" s="4">
        <f>IF(A256&gt;0,#REF!,0)</f>
        <v>0</v>
      </c>
      <c r="W256" s="4" t="e">
        <f>IF(#REF!&gt;0,#REF!,0)</f>
        <v>#REF!</v>
      </c>
    </row>
    <row r="257" spans="1:2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V257" s="4">
        <f>IF(A257&gt;0,#REF!,0)</f>
        <v>0</v>
      </c>
      <c r="W257" s="4" t="e">
        <f>IF(#REF!&gt;0,#REF!,0)</f>
        <v>#REF!</v>
      </c>
    </row>
    <row r="258" spans="1:2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V258" s="4">
        <f>IF(A258&gt;0,#REF!,0)</f>
        <v>0</v>
      </c>
      <c r="W258" s="4" t="e">
        <f>IF(#REF!&gt;0,#REF!,0)</f>
        <v>#REF!</v>
      </c>
    </row>
    <row r="259" spans="1:2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V259" s="4">
        <f>IF(A259&gt;0,#REF!,0)</f>
        <v>0</v>
      </c>
      <c r="W259" s="4" t="e">
        <f>IF(#REF!&gt;0,#REF!,0)</f>
        <v>#REF!</v>
      </c>
    </row>
    <row r="260" spans="1:2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V260" s="4">
        <f>IF(A260&gt;0,#REF!,0)</f>
        <v>0</v>
      </c>
      <c r="W260" s="4" t="e">
        <f>IF(#REF!&gt;0,#REF!,0)</f>
        <v>#REF!</v>
      </c>
    </row>
    <row r="261" spans="1:2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V261" s="4">
        <f>IF(A261&gt;0,#REF!,0)</f>
        <v>0</v>
      </c>
      <c r="W261" s="4" t="e">
        <f>IF(#REF!&gt;0,#REF!,0)</f>
        <v>#REF!</v>
      </c>
    </row>
    <row r="262" spans="1:2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V262" s="4">
        <f>IF(A262&gt;0,#REF!,0)</f>
        <v>0</v>
      </c>
      <c r="W262" s="4" t="e">
        <f>IF(#REF!&gt;0,#REF!,0)</f>
        <v>#REF!</v>
      </c>
    </row>
    <row r="263" spans="1:2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V263" s="4">
        <f>IF(A263&gt;0,#REF!,0)</f>
        <v>0</v>
      </c>
      <c r="W263" s="4" t="e">
        <f>IF(#REF!&gt;0,#REF!,0)</f>
        <v>#REF!</v>
      </c>
    </row>
    <row r="264" spans="1:2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V264" s="4">
        <f>IF(A264&gt;0,#REF!,0)</f>
        <v>0</v>
      </c>
      <c r="W264" s="4" t="e">
        <f>IF(#REF!&gt;0,#REF!,0)</f>
        <v>#REF!</v>
      </c>
    </row>
    <row r="265" spans="1:2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V265" s="4">
        <f>IF(A265&gt;0,#REF!,0)</f>
        <v>0</v>
      </c>
      <c r="W265" s="4" t="e">
        <f>IF(#REF!&gt;0,#REF!,0)</f>
        <v>#REF!</v>
      </c>
    </row>
    <row r="266" spans="1:2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V266" s="4">
        <f>IF(A266&gt;0,#REF!,0)</f>
        <v>0</v>
      </c>
      <c r="W266" s="4" t="e">
        <f>IF(#REF!&gt;0,#REF!,0)</f>
        <v>#REF!</v>
      </c>
    </row>
    <row r="267" spans="1:2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V267" s="4">
        <f>IF(A267&gt;0,#REF!,0)</f>
        <v>0</v>
      </c>
      <c r="W267" s="4" t="e">
        <f>IF(#REF!&gt;0,#REF!,0)</f>
        <v>#REF!</v>
      </c>
    </row>
    <row r="268" spans="1:2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V268" s="4">
        <f>IF(A268&gt;0,#REF!,0)</f>
        <v>0</v>
      </c>
      <c r="W268" s="4" t="e">
        <f>IF(#REF!&gt;0,#REF!,0)</f>
        <v>#REF!</v>
      </c>
    </row>
    <row r="269" spans="1:2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V269" s="4">
        <f>IF(A269&gt;0,#REF!,0)</f>
        <v>0</v>
      </c>
      <c r="W269" s="4" t="e">
        <f>IF(#REF!&gt;0,#REF!,0)</f>
        <v>#REF!</v>
      </c>
    </row>
    <row r="270" spans="1:2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V270" s="4">
        <f>IF(A270&gt;0,#REF!,0)</f>
        <v>0</v>
      </c>
      <c r="W270" s="4" t="e">
        <f>IF(#REF!&gt;0,#REF!,0)</f>
        <v>#REF!</v>
      </c>
    </row>
    <row r="271" spans="1:2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V271" s="4">
        <f>IF(A271&gt;0,#REF!,0)</f>
        <v>0</v>
      </c>
      <c r="W271" s="4" t="e">
        <f>IF(#REF!&gt;0,#REF!,0)</f>
        <v>#REF!</v>
      </c>
    </row>
    <row r="272" spans="1:2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V272" s="4">
        <f>IF(A272&gt;0,#REF!,0)</f>
        <v>0</v>
      </c>
      <c r="W272" s="4" t="e">
        <f>IF(#REF!&gt;0,#REF!,0)</f>
        <v>#REF!</v>
      </c>
    </row>
    <row r="273" spans="1:2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V273" s="4">
        <f>IF(A273&gt;0,#REF!,0)</f>
        <v>0</v>
      </c>
      <c r="W273" s="4" t="e">
        <f>IF(#REF!&gt;0,#REF!,0)</f>
        <v>#REF!</v>
      </c>
    </row>
    <row r="274" spans="1:2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V274" s="4">
        <f>IF(A274&gt;0,#REF!,0)</f>
        <v>0</v>
      </c>
      <c r="W274" s="4" t="e">
        <f>IF(#REF!&gt;0,#REF!,0)</f>
        <v>#REF!</v>
      </c>
    </row>
    <row r="275" spans="1:2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V275" s="4">
        <f>IF(A275&gt;0,#REF!,0)</f>
        <v>0</v>
      </c>
      <c r="W275" s="4" t="e">
        <f>IF(#REF!&gt;0,#REF!,0)</f>
        <v>#REF!</v>
      </c>
    </row>
    <row r="276" spans="1:2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V276" s="4">
        <f>IF(A276&gt;0,#REF!,0)</f>
        <v>0</v>
      </c>
      <c r="W276" s="4" t="e">
        <f>IF(#REF!&gt;0,#REF!,0)</f>
        <v>#REF!</v>
      </c>
    </row>
    <row r="277" spans="1:2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V277" s="4">
        <f>IF(A277&gt;0,#REF!,0)</f>
        <v>0</v>
      </c>
      <c r="W277" s="4" t="e">
        <f>IF(#REF!&gt;0,#REF!,0)</f>
        <v>#REF!</v>
      </c>
    </row>
    <row r="278" spans="1:2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V278" s="4">
        <f>IF(A278&gt;0,#REF!,0)</f>
        <v>0</v>
      </c>
      <c r="W278" s="4" t="e">
        <f>IF(#REF!&gt;0,#REF!,0)</f>
        <v>#REF!</v>
      </c>
    </row>
    <row r="279" spans="1:2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V279" s="4">
        <f>IF(A279&gt;0,#REF!,0)</f>
        <v>0</v>
      </c>
      <c r="W279" s="4" t="e">
        <f>IF(#REF!&gt;0,#REF!,0)</f>
        <v>#REF!</v>
      </c>
    </row>
    <row r="280" spans="1:2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V280" s="4">
        <f>IF(A280&gt;0,#REF!,0)</f>
        <v>0</v>
      </c>
      <c r="W280" s="4" t="e">
        <f>IF(#REF!&gt;0,#REF!,0)</f>
        <v>#REF!</v>
      </c>
    </row>
    <row r="281" spans="1:2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V281" s="4">
        <f>IF(A281&gt;0,#REF!,0)</f>
        <v>0</v>
      </c>
      <c r="W281" s="4" t="e">
        <f>IF(#REF!&gt;0,#REF!,0)</f>
        <v>#REF!</v>
      </c>
    </row>
    <row r="282" spans="1:2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V282" s="4">
        <f>IF(A282&gt;0,#REF!,0)</f>
        <v>0</v>
      </c>
      <c r="W282" s="4" t="e">
        <f>IF(#REF!&gt;0,#REF!,0)</f>
        <v>#REF!</v>
      </c>
    </row>
    <row r="283" spans="1:2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V283" s="4">
        <f>IF(A283&gt;0,#REF!,0)</f>
        <v>0</v>
      </c>
      <c r="W283" s="4" t="e">
        <f>IF(#REF!&gt;0,#REF!,0)</f>
        <v>#REF!</v>
      </c>
    </row>
    <row r="284" spans="1:2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V284" s="4">
        <f>IF(A284&gt;0,#REF!,0)</f>
        <v>0</v>
      </c>
      <c r="W284" s="4" t="e">
        <f>IF(#REF!&gt;0,#REF!,0)</f>
        <v>#REF!</v>
      </c>
    </row>
    <row r="285" spans="1:2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V285" s="4">
        <f>IF(A285&gt;0,#REF!,0)</f>
        <v>0</v>
      </c>
      <c r="W285" s="4" t="e">
        <f>IF(#REF!&gt;0,#REF!,0)</f>
        <v>#REF!</v>
      </c>
    </row>
    <row r="286" spans="1:2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V286" s="4">
        <f>IF(A286&gt;0,#REF!,0)</f>
        <v>0</v>
      </c>
      <c r="W286" s="4" t="e">
        <f>IF(#REF!&gt;0,#REF!,0)</f>
        <v>#REF!</v>
      </c>
    </row>
    <row r="287" spans="1:2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V287" s="4">
        <f>IF(A287&gt;0,#REF!,0)</f>
        <v>0</v>
      </c>
      <c r="W287" s="4" t="e">
        <f>IF(#REF!&gt;0,#REF!,0)</f>
        <v>#REF!</v>
      </c>
    </row>
    <row r="288" spans="1:2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V288" s="4">
        <f>IF(A288&gt;0,#REF!,0)</f>
        <v>0</v>
      </c>
      <c r="W288" s="4" t="e">
        <f>IF(#REF!&gt;0,#REF!,0)</f>
        <v>#REF!</v>
      </c>
    </row>
    <row r="289" spans="1:2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V289" s="4">
        <f>IF(A289&gt;0,#REF!,0)</f>
        <v>0</v>
      </c>
      <c r="W289" s="4" t="e">
        <f>IF(#REF!&gt;0,#REF!,0)</f>
        <v>#REF!</v>
      </c>
    </row>
    <row r="290" spans="1:2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V290" s="4">
        <f>IF(A290&gt;0,#REF!,0)</f>
        <v>0</v>
      </c>
      <c r="W290" s="4" t="e">
        <f>IF(#REF!&gt;0,#REF!,0)</f>
        <v>#REF!</v>
      </c>
    </row>
    <row r="291" spans="1:2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V291" s="4">
        <f>IF(A291&gt;0,#REF!,0)</f>
        <v>0</v>
      </c>
      <c r="W291" s="4" t="e">
        <f>IF(#REF!&gt;0,#REF!,0)</f>
        <v>#REF!</v>
      </c>
    </row>
    <row r="292" spans="1:2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V292" s="4">
        <f>IF(A292&gt;0,#REF!,0)</f>
        <v>0</v>
      </c>
      <c r="W292" s="4" t="e">
        <f>IF(#REF!&gt;0,#REF!,0)</f>
        <v>#REF!</v>
      </c>
    </row>
    <row r="293" spans="1:2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V293" s="4">
        <f>IF(A293&gt;0,#REF!,0)</f>
        <v>0</v>
      </c>
      <c r="W293" s="4" t="e">
        <f>IF(#REF!&gt;0,#REF!,0)</f>
        <v>#REF!</v>
      </c>
    </row>
    <row r="294" spans="1:2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V294" s="4">
        <f>IF(A294&gt;0,#REF!,0)</f>
        <v>0</v>
      </c>
      <c r="W294" s="4" t="e">
        <f>IF(#REF!&gt;0,#REF!,0)</f>
        <v>#REF!</v>
      </c>
    </row>
    <row r="295" spans="1:2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V295" s="4">
        <f>IF(A295&gt;0,#REF!,0)</f>
        <v>0</v>
      </c>
      <c r="W295" s="4" t="e">
        <f>IF(#REF!&gt;0,#REF!,0)</f>
        <v>#REF!</v>
      </c>
    </row>
    <row r="296" spans="1:2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V296" s="4">
        <f>IF(A296&gt;0,#REF!,0)</f>
        <v>0</v>
      </c>
      <c r="W296" s="4" t="e">
        <f>IF(#REF!&gt;0,#REF!,0)</f>
        <v>#REF!</v>
      </c>
    </row>
    <row r="297" spans="1:2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V297" s="4">
        <f>IF(A297&gt;0,#REF!,0)</f>
        <v>0</v>
      </c>
      <c r="W297" s="4" t="e">
        <f>IF(#REF!&gt;0,#REF!,0)</f>
        <v>#REF!</v>
      </c>
    </row>
    <row r="298" spans="1:2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V298" s="4">
        <f>IF(A298&gt;0,#REF!,0)</f>
        <v>0</v>
      </c>
      <c r="W298" s="4" t="e">
        <f>IF(#REF!&gt;0,#REF!,0)</f>
        <v>#REF!</v>
      </c>
    </row>
    <row r="299" spans="1:2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V299" s="4">
        <f>IF(A299&gt;0,#REF!,0)</f>
        <v>0</v>
      </c>
      <c r="W299" s="4" t="e">
        <f>IF(#REF!&gt;0,#REF!,0)</f>
        <v>#REF!</v>
      </c>
    </row>
    <row r="300" spans="1:2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V300" s="4">
        <f>IF(A300&gt;0,#REF!,0)</f>
        <v>0</v>
      </c>
      <c r="W300" s="4" t="e">
        <f>IF(#REF!&gt;0,#REF!,0)</f>
        <v>#REF!</v>
      </c>
    </row>
    <row r="301" spans="1:2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V301" s="4">
        <f>IF(A301&gt;0,#REF!,0)</f>
        <v>0</v>
      </c>
      <c r="W301" s="4" t="e">
        <f>IF(#REF!&gt;0,#REF!,0)</f>
        <v>#REF!</v>
      </c>
    </row>
    <row r="302" spans="1:2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V302" s="4">
        <f>IF(A302&gt;0,#REF!,0)</f>
        <v>0</v>
      </c>
      <c r="W302" s="4" t="e">
        <f>IF(#REF!&gt;0,#REF!,0)</f>
        <v>#REF!</v>
      </c>
    </row>
    <row r="303" spans="1:2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V303" s="4">
        <f>IF(A303&gt;0,#REF!,0)</f>
        <v>0</v>
      </c>
      <c r="W303" s="4" t="e">
        <f>IF(#REF!&gt;0,#REF!,0)</f>
        <v>#REF!</v>
      </c>
    </row>
    <row r="304" spans="1:2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V304" s="4">
        <f>IF(A304&gt;0,#REF!,0)</f>
        <v>0</v>
      </c>
      <c r="W304" s="4" t="e">
        <f>IF(#REF!&gt;0,#REF!,0)</f>
        <v>#REF!</v>
      </c>
    </row>
    <row r="305" spans="1:2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V305" s="4">
        <f>IF(A305&gt;0,#REF!,0)</f>
        <v>0</v>
      </c>
      <c r="W305" s="4" t="e">
        <f>IF(#REF!&gt;0,#REF!,0)</f>
        <v>#REF!</v>
      </c>
    </row>
    <row r="306" spans="1:2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V306" s="4">
        <f>IF(A306&gt;0,#REF!,0)</f>
        <v>0</v>
      </c>
      <c r="W306" s="4" t="e">
        <f>IF(#REF!&gt;0,#REF!,0)</f>
        <v>#REF!</v>
      </c>
    </row>
    <row r="307" spans="1:2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V307" s="4">
        <f>IF(A307&gt;0,#REF!,0)</f>
        <v>0</v>
      </c>
      <c r="W307" s="4" t="e">
        <f>IF(#REF!&gt;0,#REF!,0)</f>
        <v>#REF!</v>
      </c>
    </row>
    <row r="308" spans="1:2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V308" s="4">
        <f>IF(A308&gt;0,#REF!,0)</f>
        <v>0</v>
      </c>
      <c r="W308" s="4" t="e">
        <f>IF(#REF!&gt;0,#REF!,0)</f>
        <v>#REF!</v>
      </c>
    </row>
    <row r="309" spans="1:2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V309" s="4">
        <f>IF(A309&gt;0,#REF!,0)</f>
        <v>0</v>
      </c>
      <c r="W309" s="4" t="e">
        <f>IF(#REF!&gt;0,#REF!,0)</f>
        <v>#REF!</v>
      </c>
    </row>
    <row r="310" spans="1:2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V310" s="4">
        <f>IF(A310&gt;0,#REF!,0)</f>
        <v>0</v>
      </c>
      <c r="W310" s="4" t="e">
        <f>IF(#REF!&gt;0,#REF!,0)</f>
        <v>#REF!</v>
      </c>
    </row>
    <row r="311" spans="1:2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V311" s="4">
        <f>IF(A311&gt;0,#REF!,0)</f>
        <v>0</v>
      </c>
      <c r="W311" s="4" t="e">
        <f>IF(#REF!&gt;0,#REF!,0)</f>
        <v>#REF!</v>
      </c>
    </row>
    <row r="312" spans="1:2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V312" s="4">
        <f>IF(A312&gt;0,#REF!,0)</f>
        <v>0</v>
      </c>
      <c r="W312" s="4" t="e">
        <f>IF(#REF!&gt;0,#REF!,0)</f>
        <v>#REF!</v>
      </c>
    </row>
    <row r="313" spans="1:2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V313" s="4">
        <f>IF(A313&gt;0,#REF!,0)</f>
        <v>0</v>
      </c>
      <c r="W313" s="4" t="e">
        <f>IF(#REF!&gt;0,#REF!,0)</f>
        <v>#REF!</v>
      </c>
    </row>
    <row r="314" spans="1:23" ht="24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V314" s="4">
        <f>IF(A314&gt;0,#REF!,0)</f>
        <v>0</v>
      </c>
      <c r="W314" s="4" t="e">
        <f>IF(#REF!&gt;0,#REF!,0)</f>
        <v>#REF!</v>
      </c>
    </row>
    <row r="315" spans="1:2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V315" s="4">
        <f>IF(A315&gt;0,#REF!,0)</f>
        <v>0</v>
      </c>
      <c r="W315" s="4" t="e">
        <f>IF(#REF!&gt;0,#REF!,0)</f>
        <v>#REF!</v>
      </c>
    </row>
    <row r="316" spans="1:2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V316" s="4">
        <f>IF(A316&gt;0,#REF!,0)</f>
        <v>0</v>
      </c>
      <c r="W316" s="4" t="e">
        <f>IF(#REF!&gt;0,#REF!,0)</f>
        <v>#REF!</v>
      </c>
    </row>
    <row r="317" spans="1:2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V317" s="4">
        <f>IF(A317&gt;0,#REF!,0)</f>
        <v>0</v>
      </c>
      <c r="W317" s="4" t="e">
        <f>IF(#REF!&gt;0,#REF!,0)</f>
        <v>#REF!</v>
      </c>
    </row>
    <row r="318" spans="1:2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V318" s="4">
        <f>IF(A318&gt;0,#REF!,0)</f>
        <v>0</v>
      </c>
      <c r="W318" s="4" t="e">
        <f>IF(#REF!&gt;0,#REF!,0)</f>
        <v>#REF!</v>
      </c>
    </row>
    <row r="319" spans="1:2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V319" s="4">
        <f>IF(A319&gt;0,#REF!,0)</f>
        <v>0</v>
      </c>
      <c r="W319" s="4" t="e">
        <f>IF(#REF!&gt;0,#REF!,0)</f>
        <v>#REF!</v>
      </c>
    </row>
    <row r="320" spans="1:2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V320" s="4">
        <f>IF(A320&gt;0,#REF!,0)</f>
        <v>0</v>
      </c>
      <c r="W320" s="4" t="e">
        <f>IF(#REF!&gt;0,#REF!,0)</f>
        <v>#REF!</v>
      </c>
    </row>
    <row r="321" spans="1:2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V321" s="4">
        <f>IF(A321&gt;0,#REF!,0)</f>
        <v>0</v>
      </c>
      <c r="W321" s="4" t="e">
        <f>IF(#REF!&gt;0,#REF!,0)</f>
        <v>#REF!</v>
      </c>
    </row>
    <row r="322" spans="1:20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V323" s="4">
        <f>IF(A323&gt;0,#REF!,0)</f>
        <v>0</v>
      </c>
      <c r="W323" s="4" t="e">
        <f>IF(#REF!&gt;0,#REF!,0)</f>
        <v>#REF!</v>
      </c>
    </row>
    <row r="324" spans="1:2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V324" s="4">
        <f>IF(A324&gt;0,#REF!,0)</f>
        <v>0</v>
      </c>
      <c r="W324" s="4" t="e">
        <f>IF(#REF!&gt;0,#REF!,0)</f>
        <v>#REF!</v>
      </c>
    </row>
    <row r="325" spans="1:2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V325" s="4">
        <f>IF(A325&gt;0,#REF!,0)</f>
        <v>0</v>
      </c>
      <c r="W325" s="4" t="e">
        <f>IF(#REF!&gt;0,#REF!,0)</f>
        <v>#REF!</v>
      </c>
    </row>
    <row r="326" spans="1:23" ht="27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V326" s="4">
        <f>IF(A326&gt;0,#REF!,0)</f>
        <v>0</v>
      </c>
      <c r="W326" s="4" t="e">
        <f>IF(#REF!&gt;0,#REF!,0)</f>
        <v>#REF!</v>
      </c>
    </row>
    <row r="327" spans="1:2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V327" s="4">
        <f>IF(A327&gt;0,#REF!,0)</f>
        <v>0</v>
      </c>
      <c r="W327" s="4" t="e">
        <f>IF(#REF!&gt;0,#REF!,0)</f>
        <v>#REF!</v>
      </c>
    </row>
    <row r="328" spans="1:2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V328" s="4">
        <f>IF(A328&gt;0,#REF!,0)</f>
        <v>0</v>
      </c>
      <c r="W328" s="4" t="e">
        <f>IF(#REF!&gt;0,#REF!,0)</f>
        <v>#REF!</v>
      </c>
    </row>
    <row r="329" spans="1:2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V329" s="4">
        <f>IF(A329&gt;0,#REF!,0)</f>
        <v>0</v>
      </c>
      <c r="W329" s="4" t="e">
        <f>IF(#REF!&gt;0,#REF!,0)</f>
        <v>#REF!</v>
      </c>
    </row>
    <row r="330" spans="1:2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V330" s="4">
        <f>IF(A330&gt;0,#REF!,0)</f>
        <v>0</v>
      </c>
      <c r="W330" s="4" t="e">
        <f>IF(#REF!&gt;0,#REF!,0)</f>
        <v>#REF!</v>
      </c>
    </row>
    <row r="331" spans="1:2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V331" s="4">
        <f>IF(A331&gt;0,#REF!,0)</f>
        <v>0</v>
      </c>
      <c r="W331" s="4" t="e">
        <f>IF(#REF!&gt;0,#REF!,0)</f>
        <v>#REF!</v>
      </c>
    </row>
    <row r="332" spans="1:2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V332" s="4">
        <f>IF(A332&gt;0,#REF!,0)</f>
        <v>0</v>
      </c>
      <c r="W332" s="4" t="e">
        <f>IF(#REF!&gt;0,#REF!,0)</f>
        <v>#REF!</v>
      </c>
    </row>
    <row r="333" spans="1:2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V333" s="4">
        <f>IF(A333&gt;0,#REF!,0)</f>
        <v>0</v>
      </c>
      <c r="W333" s="4" t="e">
        <f>IF(#REF!&gt;0,#REF!,0)</f>
        <v>#REF!</v>
      </c>
    </row>
    <row r="334" spans="1:2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V334" s="4">
        <f>IF(A334&gt;0,#REF!,0)</f>
        <v>0</v>
      </c>
      <c r="W334" s="4" t="e">
        <f>IF(#REF!&gt;0,#REF!,0)</f>
        <v>#REF!</v>
      </c>
    </row>
    <row r="335" spans="1:2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V335" s="4">
        <f>IF(A335&gt;0,#REF!,0)</f>
        <v>0</v>
      </c>
      <c r="W335" s="4" t="e">
        <f>IF(#REF!&gt;0,#REF!,0)</f>
        <v>#REF!</v>
      </c>
    </row>
    <row r="336" spans="1:2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V336" s="4">
        <f>IF(A336&gt;0,#REF!,0)</f>
        <v>0</v>
      </c>
      <c r="W336" s="4" t="e">
        <f>IF(#REF!&gt;0,#REF!,0)</f>
        <v>#REF!</v>
      </c>
    </row>
    <row r="337" spans="1:2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V337" s="4">
        <f>IF(A337&gt;0,#REF!,0)</f>
        <v>0</v>
      </c>
      <c r="W337" s="4" t="e">
        <f>IF(#REF!&gt;0,#REF!,0)</f>
        <v>#REF!</v>
      </c>
    </row>
    <row r="338" spans="1:2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V338" s="4">
        <f>IF(A338&gt;0,#REF!,0)</f>
        <v>0</v>
      </c>
      <c r="W338" s="4" t="e">
        <f>IF(#REF!&gt;0,#REF!,0)</f>
        <v>#REF!</v>
      </c>
    </row>
    <row r="339" spans="1:2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V339" s="4">
        <f>IF(A339&gt;0,#REF!,0)</f>
        <v>0</v>
      </c>
      <c r="W339" s="4" t="e">
        <f>IF(#REF!&gt;0,#REF!,0)</f>
        <v>#REF!</v>
      </c>
    </row>
    <row r="340" spans="1:2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V340" s="4">
        <f>IF(A340&gt;0,#REF!,0)</f>
        <v>0</v>
      </c>
      <c r="W340" s="4" t="e">
        <f>IF(#REF!&gt;0,#REF!,0)</f>
        <v>#REF!</v>
      </c>
    </row>
    <row r="341" spans="1:2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V341" s="4">
        <f>IF(A341&gt;0,#REF!,0)</f>
        <v>0</v>
      </c>
      <c r="W341" s="4" t="e">
        <f>IF(#REF!&gt;0,#REF!,0)</f>
        <v>#REF!</v>
      </c>
    </row>
    <row r="342" spans="1:2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V342" s="4">
        <f>IF(A342&gt;0,#REF!,0)</f>
        <v>0</v>
      </c>
      <c r="W342" s="4" t="e">
        <f>IF(#REF!&gt;0,#REF!,0)</f>
        <v>#REF!</v>
      </c>
    </row>
    <row r="343" spans="1:2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V343" s="4">
        <f>IF(A343&gt;0,#REF!,0)</f>
        <v>0</v>
      </c>
      <c r="W343" s="4" t="e">
        <f>IF(#REF!&gt;0,#REF!,0)</f>
        <v>#REF!</v>
      </c>
    </row>
    <row r="344" spans="1:2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V344" s="4">
        <f>IF(A344&gt;0,#REF!,0)</f>
        <v>0</v>
      </c>
      <c r="W344" s="4" t="e">
        <f>IF(#REF!&gt;0,#REF!,0)</f>
        <v>#REF!</v>
      </c>
    </row>
    <row r="345" spans="1:2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V345" s="4">
        <f>IF(A345&gt;0,#REF!,0)</f>
        <v>0</v>
      </c>
      <c r="W345" s="4" t="e">
        <f>IF(#REF!&gt;0,#REF!,0)</f>
        <v>#REF!</v>
      </c>
    </row>
    <row r="346" spans="1:2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V346" s="4">
        <f>IF(A346&gt;0,#REF!,0)</f>
        <v>0</v>
      </c>
      <c r="W346" s="4" t="e">
        <f>IF(#REF!&gt;0,#REF!,0)</f>
        <v>#REF!</v>
      </c>
    </row>
    <row r="347" spans="1:2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V347" s="4">
        <f>IF(A347&gt;0,#REF!,0)</f>
        <v>0</v>
      </c>
      <c r="W347" s="4" t="e">
        <f>IF(#REF!&gt;0,#REF!,0)</f>
        <v>#REF!</v>
      </c>
    </row>
    <row r="348" spans="1:2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V348" s="4">
        <f>IF(A348&gt;0,#REF!,0)</f>
        <v>0</v>
      </c>
      <c r="W348" s="4" t="e">
        <f>IF(#REF!&gt;0,#REF!,0)</f>
        <v>#REF!</v>
      </c>
    </row>
    <row r="349" spans="1:2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V349" s="4">
        <f>IF(A349&gt;0,#REF!,0)</f>
        <v>0</v>
      </c>
      <c r="W349" s="4" t="e">
        <f>IF(#REF!&gt;0,#REF!,0)</f>
        <v>#REF!</v>
      </c>
    </row>
    <row r="350" spans="1:2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V350" s="4">
        <f>IF(A350&gt;0,#REF!,0)</f>
        <v>0</v>
      </c>
      <c r="W350" s="4" t="e">
        <f>IF(#REF!&gt;0,#REF!,0)</f>
        <v>#REF!</v>
      </c>
    </row>
    <row r="351" spans="1:2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V351" s="4">
        <f>IF(A351&gt;0,#REF!,0)</f>
        <v>0</v>
      </c>
      <c r="W351" s="4" t="e">
        <f>IF(#REF!&gt;0,#REF!,0)</f>
        <v>#REF!</v>
      </c>
    </row>
    <row r="352" spans="1:2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V352" s="4">
        <f>IF(A352&gt;0,#REF!,0)</f>
        <v>0</v>
      </c>
      <c r="W352" s="4" t="e">
        <f>IF(#REF!&gt;0,#REF!,0)</f>
        <v>#REF!</v>
      </c>
    </row>
    <row r="353" spans="1:2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V353" s="4">
        <f>IF(A353&gt;0,#REF!,0)</f>
        <v>0</v>
      </c>
      <c r="W353" s="4" t="e">
        <f>IF(#REF!&gt;0,#REF!,0)</f>
        <v>#REF!</v>
      </c>
    </row>
    <row r="354" spans="1:2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V354" s="4">
        <f>IF(A354&gt;0,#REF!,0)</f>
        <v>0</v>
      </c>
      <c r="W354" s="4" t="e">
        <f>IF(#REF!&gt;0,#REF!,0)</f>
        <v>#REF!</v>
      </c>
    </row>
    <row r="355" spans="1:23" ht="47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V355" s="4">
        <f>IF(A355&gt;0,#REF!,0)</f>
        <v>0</v>
      </c>
      <c r="W355" s="4" t="e">
        <f>IF(#REF!&gt;0,#REF!,0)</f>
        <v>#REF!</v>
      </c>
    </row>
    <row r="356" spans="1:2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V356" s="4">
        <f>IF(A356&gt;0,#REF!,0)</f>
        <v>0</v>
      </c>
      <c r="W356" s="4" t="e">
        <f>IF(#REF!&gt;0,#REF!,0)</f>
        <v>#REF!</v>
      </c>
    </row>
    <row r="357" spans="1:2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V357" s="4">
        <f>IF(A357&gt;0,#REF!,0)</f>
        <v>0</v>
      </c>
      <c r="W357" s="4" t="e">
        <f>IF(#REF!&gt;0,#REF!,0)</f>
        <v>#REF!</v>
      </c>
    </row>
    <row r="358" spans="1:2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V358" s="4">
        <f>IF(A358&gt;0,#REF!,0)</f>
        <v>0</v>
      </c>
      <c r="W358" s="4" t="e">
        <f>IF(#REF!&gt;0,#REF!,0)</f>
        <v>#REF!</v>
      </c>
    </row>
    <row r="359" spans="1:2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V359" s="4">
        <f>IF(A359&gt;0,#REF!,0)</f>
        <v>0</v>
      </c>
      <c r="W359" s="4" t="e">
        <f>IF(#REF!&gt;0,#REF!,0)</f>
        <v>#REF!</v>
      </c>
    </row>
    <row r="360" spans="1:2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V360" s="4">
        <f>IF(A360&gt;0,#REF!,0)</f>
        <v>0</v>
      </c>
      <c r="W360" s="4" t="e">
        <f>IF(#REF!&gt;0,#REF!,0)</f>
        <v>#REF!</v>
      </c>
    </row>
    <row r="361" spans="1:2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V361" s="4">
        <f>IF(A361&gt;0,#REF!,0)</f>
        <v>0</v>
      </c>
      <c r="W361" s="4" t="e">
        <f>IF(#REF!&gt;0,#REF!,0)</f>
        <v>#REF!</v>
      </c>
    </row>
    <row r="362" spans="1:2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V362" s="4">
        <f>IF(A362&gt;0,#REF!,0)</f>
        <v>0</v>
      </c>
      <c r="W362" s="4" t="e">
        <f>IF(#REF!&gt;0,#REF!,0)</f>
        <v>#REF!</v>
      </c>
    </row>
    <row r="363" spans="1:2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V363" s="4">
        <f>IF(A363&gt;0,#REF!,0)</f>
        <v>0</v>
      </c>
      <c r="W363" s="4" t="e">
        <f>IF(#REF!&gt;0,#REF!,0)</f>
        <v>#REF!</v>
      </c>
    </row>
    <row r="364" spans="1:2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V364" s="4">
        <f>IF(A364&gt;0,#REF!,0)</f>
        <v>0</v>
      </c>
      <c r="W364" s="4" t="e">
        <f>IF(#REF!&gt;0,#REF!,0)</f>
        <v>#REF!</v>
      </c>
    </row>
    <row r="365" spans="1:2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V365" s="4">
        <f>IF(A365&gt;0,#REF!,0)</f>
        <v>0</v>
      </c>
      <c r="W365" s="4" t="e">
        <f>IF(#REF!&gt;0,#REF!,0)</f>
        <v>#REF!</v>
      </c>
    </row>
    <row r="366" spans="1:2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V366" s="4">
        <f>IF(A366&gt;0,#REF!,0)</f>
        <v>0</v>
      </c>
      <c r="W366" s="4" t="e">
        <f>IF(#REF!&gt;0,#REF!,0)</f>
        <v>#REF!</v>
      </c>
    </row>
    <row r="367" spans="1:2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V367" s="4">
        <f>IF(A367&gt;0,#REF!,0)</f>
        <v>0</v>
      </c>
      <c r="W367" s="4" t="e">
        <f>IF(#REF!&gt;0,#REF!,0)</f>
        <v>#REF!</v>
      </c>
    </row>
    <row r="368" spans="1:2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V368" s="4">
        <f>IF(A368&gt;0,#REF!,0)</f>
        <v>0</v>
      </c>
      <c r="W368" s="4" t="e">
        <f>IF(#REF!&gt;0,#REF!,0)</f>
        <v>#REF!</v>
      </c>
    </row>
    <row r="369" spans="1:23" ht="1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V369" s="4">
        <f>IF(A369&gt;0,#REF!,0)</f>
        <v>0</v>
      </c>
      <c r="W369" s="4" t="e">
        <f>IF(#REF!&gt;0,#REF!,0)</f>
        <v>#REF!</v>
      </c>
    </row>
    <row r="370" spans="1:2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V370" s="4">
        <f>IF(A370&gt;0,#REF!,0)</f>
        <v>0</v>
      </c>
      <c r="W370" s="4" t="e">
        <f>IF(#REF!&gt;0,#REF!,0)</f>
        <v>#REF!</v>
      </c>
    </row>
    <row r="371" spans="1:2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V371" s="4">
        <f>IF(A371&gt;0,#REF!,0)</f>
        <v>0</v>
      </c>
      <c r="W371" s="4" t="e">
        <f>IF(#REF!&gt;0,#REF!,0)</f>
        <v>#REF!</v>
      </c>
    </row>
    <row r="372" spans="1:2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V372" s="4">
        <f>IF(A372&gt;0,#REF!,0)</f>
        <v>0</v>
      </c>
      <c r="W372" s="4" t="e">
        <f>IF(#REF!&gt;0,#REF!,0)</f>
        <v>#REF!</v>
      </c>
    </row>
    <row r="373" spans="1:2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V373" s="4">
        <f>IF(A373&gt;0,#REF!,0)</f>
        <v>0</v>
      </c>
      <c r="W373" s="4" t="e">
        <f>IF(#REF!&gt;0,#REF!,0)</f>
        <v>#REF!</v>
      </c>
    </row>
    <row r="374" spans="1:2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V374" s="4">
        <f>IF(A374&gt;0,#REF!,0)</f>
        <v>0</v>
      </c>
      <c r="W374" s="4" t="e">
        <f>IF(#REF!&gt;0,#REF!,0)</f>
        <v>#REF!</v>
      </c>
    </row>
    <row r="375" spans="1:2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V375" s="4">
        <f>IF(A375&gt;0,#REF!,0)</f>
        <v>0</v>
      </c>
      <c r="W375" s="4" t="e">
        <f>IF(#REF!&gt;0,#REF!,0)</f>
        <v>#REF!</v>
      </c>
    </row>
    <row r="376" spans="1:2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V376" s="4">
        <f>IF(A376&gt;0,#REF!,0)</f>
        <v>0</v>
      </c>
      <c r="W376" s="4" t="e">
        <f>IF(#REF!&gt;0,#REF!,0)</f>
        <v>#REF!</v>
      </c>
    </row>
    <row r="377" spans="1:2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V377" s="4">
        <f>IF(A377&gt;0,#REF!,0)</f>
        <v>0</v>
      </c>
      <c r="W377" s="4" t="e">
        <f>IF(#REF!&gt;0,#REF!,0)</f>
        <v>#REF!</v>
      </c>
    </row>
    <row r="378" spans="1:2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V378" s="4">
        <f>IF(A378&gt;0,#REF!,0)</f>
        <v>0</v>
      </c>
      <c r="W378" s="4" t="e">
        <f>IF(#REF!&gt;0,#REF!,0)</f>
        <v>#REF!</v>
      </c>
    </row>
    <row r="379" spans="1:2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V379" s="4">
        <f>IF(A379&gt;0,#REF!,0)</f>
        <v>0</v>
      </c>
      <c r="W379" s="4" t="e">
        <f>IF(#REF!&gt;0,#REF!,0)</f>
        <v>#REF!</v>
      </c>
    </row>
    <row r="380" spans="1:2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V380" s="4">
        <f>IF(A380&gt;0,#REF!,0)</f>
        <v>0</v>
      </c>
      <c r="W380" s="4" t="e">
        <f>IF(#REF!&gt;0,#REF!,0)</f>
        <v>#REF!</v>
      </c>
    </row>
    <row r="381" spans="1:2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V381" s="4">
        <f>IF(A381&gt;0,#REF!,0)</f>
        <v>0</v>
      </c>
      <c r="W381" s="4" t="e">
        <f>IF(#REF!&gt;0,#REF!,0)</f>
        <v>#REF!</v>
      </c>
    </row>
    <row r="382" spans="1:2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V382" s="4">
        <f>IF(A382&gt;0,#REF!,0)</f>
        <v>0</v>
      </c>
      <c r="W382" s="4" t="e">
        <f>IF(#REF!&gt;0,#REF!,0)</f>
        <v>#REF!</v>
      </c>
    </row>
    <row r="383" spans="1:2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V383" s="4">
        <f>IF(A383&gt;0,#REF!,0)</f>
        <v>0</v>
      </c>
      <c r="W383" s="4" t="e">
        <f>IF(#REF!&gt;0,#REF!,0)</f>
        <v>#REF!</v>
      </c>
    </row>
    <row r="384" spans="1:2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V384" s="4">
        <f>IF(A384&gt;0,#REF!,0)</f>
        <v>0</v>
      </c>
      <c r="W384" s="4" t="e">
        <f>IF(#REF!&gt;0,#REF!,0)</f>
        <v>#REF!</v>
      </c>
    </row>
    <row r="385" spans="1:2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V385" s="4">
        <f>IF(A385&gt;0,#REF!,0)</f>
        <v>0</v>
      </c>
      <c r="W385" s="4" t="e">
        <f>IF(#REF!&gt;0,#REF!,0)</f>
        <v>#REF!</v>
      </c>
    </row>
    <row r="386" spans="1:2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V386" s="4">
        <f>IF(A386&gt;0,#REF!,0)</f>
        <v>0</v>
      </c>
      <c r="W386" s="4" t="e">
        <f>IF(#REF!&gt;0,#REF!,0)</f>
        <v>#REF!</v>
      </c>
    </row>
    <row r="387" spans="1:2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V387" s="4">
        <f>IF(A387&gt;0,#REF!,0)</f>
        <v>0</v>
      </c>
      <c r="W387" s="4" t="e">
        <f>IF(#REF!&gt;0,#REF!,0)</f>
        <v>#REF!</v>
      </c>
    </row>
    <row r="388" spans="1:2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V388" s="4">
        <f>IF(A388&gt;0,#REF!,0)</f>
        <v>0</v>
      </c>
      <c r="W388" s="4" t="e">
        <f>IF(#REF!&gt;0,#REF!,0)</f>
        <v>#REF!</v>
      </c>
    </row>
    <row r="389" spans="1:2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V389" s="4">
        <f>IF(A389&gt;0,#REF!,0)</f>
        <v>0</v>
      </c>
      <c r="W389" s="4" t="e">
        <f>IF(#REF!&gt;0,#REF!,0)</f>
        <v>#REF!</v>
      </c>
    </row>
    <row r="390" spans="1:2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V390" s="4">
        <f>IF(A390&gt;0,#REF!,0)</f>
        <v>0</v>
      </c>
      <c r="W390" s="4" t="e">
        <f>IF(#REF!&gt;0,#REF!,0)</f>
        <v>#REF!</v>
      </c>
    </row>
    <row r="391" spans="1:2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V391" s="4">
        <f>IF(A391&gt;0,#REF!,0)</f>
        <v>0</v>
      </c>
      <c r="W391" s="4" t="e">
        <f>IF(#REF!&gt;0,#REF!,0)</f>
        <v>#REF!</v>
      </c>
    </row>
    <row r="392" spans="1:2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V392" s="4">
        <f>IF(A392&gt;0,#REF!,0)</f>
        <v>0</v>
      </c>
      <c r="W392" s="4" t="e">
        <f>IF(#REF!&gt;0,#REF!,0)</f>
        <v>#REF!</v>
      </c>
    </row>
    <row r="393" spans="1:2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V393" s="4">
        <f>IF(A393&gt;0,#REF!,0)</f>
        <v>0</v>
      </c>
      <c r="W393" s="4" t="e">
        <f>IF(#REF!&gt;0,#REF!,0)</f>
        <v>#REF!</v>
      </c>
    </row>
    <row r="394" spans="1:2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V394" s="4">
        <f>IF(A394&gt;0,#REF!,0)</f>
        <v>0</v>
      </c>
      <c r="W394" s="4" t="e">
        <f>IF(#REF!&gt;0,#REF!,0)</f>
        <v>#REF!</v>
      </c>
    </row>
    <row r="395" spans="1:2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V395" s="4">
        <f>IF(A395&gt;0,#REF!,0)</f>
        <v>0</v>
      </c>
      <c r="W395" s="4" t="e">
        <f>IF(#REF!&gt;0,#REF!,0)</f>
        <v>#REF!</v>
      </c>
    </row>
    <row r="396" spans="1:2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V396" s="4">
        <f>IF(A396&gt;0,#REF!,0)</f>
        <v>0</v>
      </c>
      <c r="W396" s="4" t="e">
        <f>IF(#REF!&gt;0,#REF!,0)</f>
        <v>#REF!</v>
      </c>
    </row>
    <row r="397" spans="1:2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V397" s="4">
        <f>IF(A397&gt;0,#REF!,0)</f>
        <v>0</v>
      </c>
      <c r="W397" s="4" t="e">
        <f>IF(#REF!&gt;0,#REF!,0)</f>
        <v>#REF!</v>
      </c>
    </row>
    <row r="398" spans="1:2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V398" s="4">
        <f>IF(A398&gt;0,#REF!,0)</f>
        <v>0</v>
      </c>
      <c r="W398" s="4" t="e">
        <f>IF(#REF!&gt;0,#REF!,0)</f>
        <v>#REF!</v>
      </c>
    </row>
    <row r="399" spans="1:2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V399" s="4">
        <f>IF(A399&gt;0,#REF!,0)</f>
        <v>0</v>
      </c>
      <c r="W399" s="4" t="e">
        <f>IF(#REF!&gt;0,#REF!,0)</f>
        <v>#REF!</v>
      </c>
    </row>
    <row r="400" spans="1:2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V400" s="4">
        <f>IF(A400&gt;0,#REF!,0)</f>
        <v>0</v>
      </c>
      <c r="W400" s="4" t="e">
        <f>IF(#REF!&gt;0,#REF!,0)</f>
        <v>#REF!</v>
      </c>
    </row>
    <row r="401" spans="1:2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V401" s="4">
        <f>IF(A401&gt;0,#REF!,0)</f>
        <v>0</v>
      </c>
      <c r="W401" s="4" t="e">
        <f>IF(#REF!&gt;0,#REF!,0)</f>
        <v>#REF!</v>
      </c>
    </row>
    <row r="402" spans="1:2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V402" s="4">
        <f>IF(A402&gt;0,#REF!,0)</f>
        <v>0</v>
      </c>
      <c r="W402" s="4" t="e">
        <f>IF(#REF!&gt;0,#REF!,0)</f>
        <v>#REF!</v>
      </c>
    </row>
    <row r="403" spans="1:2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V403" s="4">
        <f>IF(A403&gt;0,#REF!,0)</f>
        <v>0</v>
      </c>
      <c r="W403" s="4" t="e">
        <f>IF(#REF!&gt;0,#REF!,0)</f>
        <v>#REF!</v>
      </c>
    </row>
    <row r="404" spans="1:2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V404" s="4">
        <f>IF(A404&gt;0,#REF!,0)</f>
        <v>0</v>
      </c>
      <c r="W404" s="4" t="e">
        <f>IF(#REF!&gt;0,#REF!,0)</f>
        <v>#REF!</v>
      </c>
    </row>
    <row r="405" spans="1:2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V405" s="4">
        <f>IF(A405&gt;0,#REF!,0)</f>
        <v>0</v>
      </c>
      <c r="W405" s="4" t="e">
        <f>IF(#REF!&gt;0,#REF!,0)</f>
        <v>#REF!</v>
      </c>
    </row>
    <row r="406" spans="1:2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V406" s="4">
        <f>IF(A406&gt;0,#REF!,0)</f>
        <v>0</v>
      </c>
      <c r="W406" s="4" t="e">
        <f>IF(#REF!&gt;0,#REF!,0)</f>
        <v>#REF!</v>
      </c>
    </row>
    <row r="407" spans="1:2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V407" s="4">
        <f>IF(A407&gt;0,#REF!,0)</f>
        <v>0</v>
      </c>
      <c r="W407" s="4" t="e">
        <f>IF(#REF!&gt;0,#REF!,0)</f>
        <v>#REF!</v>
      </c>
    </row>
    <row r="408" spans="1:2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V408" s="4">
        <f>IF(A408&gt;0,#REF!,0)</f>
        <v>0</v>
      </c>
      <c r="W408" s="4" t="e">
        <f>IF(#REF!&gt;0,#REF!,0)</f>
        <v>#REF!</v>
      </c>
    </row>
    <row r="409" spans="1:2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V409" s="4">
        <f>IF(A409&gt;0,#REF!,0)</f>
        <v>0</v>
      </c>
      <c r="W409" s="4" t="e">
        <f>IF(#REF!&gt;0,#REF!,0)</f>
        <v>#REF!</v>
      </c>
    </row>
    <row r="410" spans="1:2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V410" s="4">
        <f>IF(A410&gt;0,#REF!,0)</f>
        <v>0</v>
      </c>
      <c r="W410" s="4" t="e">
        <f>IF(#REF!&gt;0,#REF!,0)</f>
        <v>#REF!</v>
      </c>
    </row>
    <row r="411" spans="1:2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V411" s="4">
        <f>IF(A411&gt;0,#REF!,0)</f>
        <v>0</v>
      </c>
      <c r="W411" s="4" t="e">
        <f>IF(#REF!&gt;0,#REF!,0)</f>
        <v>#REF!</v>
      </c>
    </row>
    <row r="412" spans="1:2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V412" s="4">
        <f>IF(A412&gt;0,#REF!,0)</f>
        <v>0</v>
      </c>
      <c r="W412" s="4" t="e">
        <f>IF(#REF!&gt;0,#REF!,0)</f>
        <v>#REF!</v>
      </c>
    </row>
    <row r="413" spans="1:2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V413" s="4">
        <f>IF(A413&gt;0,#REF!,0)</f>
        <v>0</v>
      </c>
      <c r="W413" s="4" t="e">
        <f>IF(#REF!&gt;0,#REF!,0)</f>
        <v>#REF!</v>
      </c>
    </row>
    <row r="414" spans="1:2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V414" s="4">
        <f>IF(A414&gt;0,#REF!,0)</f>
        <v>0</v>
      </c>
      <c r="W414" s="4" t="e">
        <f>IF(#REF!&gt;0,#REF!,0)</f>
        <v>#REF!</v>
      </c>
    </row>
    <row r="415" spans="1:2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V415" s="4">
        <f>IF(A415&gt;0,#REF!,0)</f>
        <v>0</v>
      </c>
      <c r="W415" s="4" t="e">
        <f>IF(#REF!&gt;0,#REF!,0)</f>
        <v>#REF!</v>
      </c>
    </row>
    <row r="416" spans="1:2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V416" s="4">
        <f>IF(A416&gt;0,#REF!,0)</f>
        <v>0</v>
      </c>
      <c r="W416" s="4" t="e">
        <f>IF(#REF!&gt;0,#REF!,0)</f>
        <v>#REF!</v>
      </c>
    </row>
    <row r="417" spans="1:2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V417" s="4">
        <f>IF(A417&gt;0,#REF!,0)</f>
        <v>0</v>
      </c>
      <c r="W417" s="4" t="e">
        <f>IF(#REF!&gt;0,#REF!,0)</f>
        <v>#REF!</v>
      </c>
    </row>
    <row r="418" spans="1:2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V418" s="4">
        <f>IF(A418&gt;0,#REF!,0)</f>
        <v>0</v>
      </c>
      <c r="W418" s="4" t="e">
        <f>IF(#REF!&gt;0,#REF!,0)</f>
        <v>#REF!</v>
      </c>
    </row>
    <row r="419" spans="1:2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V419" s="4">
        <f>IF(A419&gt;0,#REF!,0)</f>
        <v>0</v>
      </c>
      <c r="W419" s="4" t="e">
        <f>IF(#REF!&gt;0,#REF!,0)</f>
        <v>#REF!</v>
      </c>
    </row>
    <row r="420" spans="1:2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V420" s="4">
        <f>IF(A420&gt;0,#REF!,0)</f>
        <v>0</v>
      </c>
      <c r="W420" s="4" t="e">
        <f>IF(#REF!&gt;0,#REF!,0)</f>
        <v>#REF!</v>
      </c>
    </row>
    <row r="421" spans="1:2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V421" s="4">
        <f>IF(A421&gt;0,#REF!,0)</f>
        <v>0</v>
      </c>
      <c r="W421" s="4" t="e">
        <f>IF(#REF!&gt;0,#REF!,0)</f>
        <v>#REF!</v>
      </c>
    </row>
    <row r="422" spans="1:2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V422" s="4">
        <f>IF(A422&gt;0,#REF!,0)</f>
        <v>0</v>
      </c>
      <c r="W422" s="4" t="e">
        <f>IF(#REF!&gt;0,#REF!,0)</f>
        <v>#REF!</v>
      </c>
    </row>
    <row r="423" spans="1:2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V423" s="4">
        <f>IF(A423&gt;0,#REF!,0)</f>
        <v>0</v>
      </c>
      <c r="W423" s="4" t="e">
        <f>IF(#REF!&gt;0,#REF!,0)</f>
        <v>#REF!</v>
      </c>
    </row>
    <row r="424" spans="1:2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V424" s="4">
        <f>IF(A424&gt;0,#REF!,0)</f>
        <v>0</v>
      </c>
      <c r="W424" s="4" t="e">
        <f>IF(#REF!&gt;0,#REF!,0)</f>
        <v>#REF!</v>
      </c>
    </row>
    <row r="425" spans="1:2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V425" s="4">
        <f>IF(A425&gt;0,#REF!,0)</f>
        <v>0</v>
      </c>
      <c r="W425" s="4" t="e">
        <f>IF(#REF!&gt;0,#REF!,0)</f>
        <v>#REF!</v>
      </c>
    </row>
    <row r="426" spans="1:2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V426" s="4">
        <f>IF(A426&gt;0,#REF!,0)</f>
        <v>0</v>
      </c>
      <c r="W426" s="4" t="e">
        <f>IF(#REF!&gt;0,#REF!,0)</f>
        <v>#REF!</v>
      </c>
    </row>
    <row r="427" spans="1:2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V427" s="4">
        <f>IF(A427&gt;0,#REF!,0)</f>
        <v>0</v>
      </c>
      <c r="W427" s="4" t="e">
        <f>IF(#REF!&gt;0,#REF!,0)</f>
        <v>#REF!</v>
      </c>
    </row>
    <row r="428" spans="1:2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V428" s="4">
        <f>IF(A428&gt;0,#REF!,0)</f>
        <v>0</v>
      </c>
      <c r="W428" s="4" t="e">
        <f>IF(#REF!&gt;0,#REF!,0)</f>
        <v>#REF!</v>
      </c>
    </row>
    <row r="429" spans="1:2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V429" s="4">
        <f>IF(A429&gt;0,#REF!,0)</f>
        <v>0</v>
      </c>
      <c r="W429" s="4" t="e">
        <f>IF(#REF!&gt;0,#REF!,0)</f>
        <v>#REF!</v>
      </c>
    </row>
    <row r="430" spans="1:2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V430" s="4">
        <f>IF(A430&gt;0,#REF!,0)</f>
        <v>0</v>
      </c>
      <c r="W430" s="4" t="e">
        <f>IF(#REF!&gt;0,#REF!,0)</f>
        <v>#REF!</v>
      </c>
    </row>
    <row r="431" spans="1:2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V431" s="4">
        <f>IF(A431&gt;0,#REF!,0)</f>
        <v>0</v>
      </c>
      <c r="W431" s="4" t="e">
        <f>IF(#REF!&gt;0,#REF!,0)</f>
        <v>#REF!</v>
      </c>
    </row>
    <row r="432" spans="1:2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V432" s="4">
        <f>IF(A432&gt;0,#REF!,0)</f>
        <v>0</v>
      </c>
      <c r="W432" s="4" t="e">
        <f>IF(#REF!&gt;0,#REF!,0)</f>
        <v>#REF!</v>
      </c>
    </row>
    <row r="433" spans="1:2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V433" s="4">
        <f>IF(A433&gt;0,#REF!,0)</f>
        <v>0</v>
      </c>
      <c r="W433" s="4" t="e">
        <f>IF(#REF!&gt;0,#REF!,0)</f>
        <v>#REF!</v>
      </c>
    </row>
    <row r="434" spans="1:2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V434" s="4">
        <f>IF(A434&gt;0,#REF!,0)</f>
        <v>0</v>
      </c>
      <c r="W434" s="4" t="e">
        <f>IF(#REF!&gt;0,#REF!,0)</f>
        <v>#REF!</v>
      </c>
    </row>
    <row r="435" spans="1:2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V435" s="4">
        <f>IF(A435&gt;0,#REF!,0)</f>
        <v>0</v>
      </c>
      <c r="W435" s="4" t="e">
        <f>IF(#REF!&gt;0,#REF!,0)</f>
        <v>#REF!</v>
      </c>
    </row>
    <row r="436" spans="1:2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V436" s="4">
        <f>IF(A436&gt;0,#REF!,0)</f>
        <v>0</v>
      </c>
      <c r="W436" s="4" t="e">
        <f>IF(#REF!&gt;0,#REF!,0)</f>
        <v>#REF!</v>
      </c>
    </row>
    <row r="437" spans="1:2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V437" s="4">
        <f>IF(A437&gt;0,#REF!,0)</f>
        <v>0</v>
      </c>
      <c r="W437" s="4" t="e">
        <f>IF(#REF!&gt;0,#REF!,0)</f>
        <v>#REF!</v>
      </c>
    </row>
    <row r="438" spans="1:2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V438" s="4">
        <f>IF(A438&gt;0,#REF!,0)</f>
        <v>0</v>
      </c>
      <c r="W438" s="4" t="e">
        <f>IF(#REF!&gt;0,#REF!,0)</f>
        <v>#REF!</v>
      </c>
    </row>
    <row r="439" spans="1:2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V439" s="4">
        <f>IF(A439&gt;0,#REF!,0)</f>
        <v>0</v>
      </c>
      <c r="W439" s="4" t="e">
        <f>IF(#REF!&gt;0,#REF!,0)</f>
        <v>#REF!</v>
      </c>
    </row>
    <row r="440" spans="1:2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V440" s="4">
        <f>IF(A440&gt;0,#REF!,0)</f>
        <v>0</v>
      </c>
      <c r="W440" s="4" t="e">
        <f>IF(#REF!&gt;0,#REF!,0)</f>
        <v>#REF!</v>
      </c>
    </row>
    <row r="441" spans="1:2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V441" s="4">
        <f>IF(A441&gt;0,#REF!,0)</f>
        <v>0</v>
      </c>
      <c r="W441" s="4" t="e">
        <f>IF(#REF!&gt;0,#REF!,0)</f>
        <v>#REF!</v>
      </c>
    </row>
    <row r="442" spans="1:2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V442" s="4">
        <f>IF(A442&gt;0,#REF!,0)</f>
        <v>0</v>
      </c>
      <c r="W442" s="4" t="e">
        <f>IF(#REF!&gt;0,#REF!,0)</f>
        <v>#REF!</v>
      </c>
    </row>
    <row r="443" spans="1:2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V443" s="4">
        <f>IF(A443&gt;0,#REF!,0)</f>
        <v>0</v>
      </c>
      <c r="W443" s="4" t="e">
        <f>IF(#REF!&gt;0,#REF!,0)</f>
        <v>#REF!</v>
      </c>
    </row>
    <row r="444" spans="1:2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V444" s="4">
        <f>IF(A444&gt;0,#REF!,0)</f>
        <v>0</v>
      </c>
      <c r="W444" s="4" t="e">
        <f>IF(#REF!&gt;0,#REF!,0)</f>
        <v>#REF!</v>
      </c>
    </row>
    <row r="445" spans="1:2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V445" s="4">
        <f>IF(A445&gt;0,#REF!,0)</f>
        <v>0</v>
      </c>
      <c r="W445" s="4" t="e">
        <f>IF(#REF!&gt;0,#REF!,0)</f>
        <v>#REF!</v>
      </c>
    </row>
    <row r="446" spans="1:2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V446" s="4">
        <f>IF(A446&gt;0,#REF!,0)</f>
        <v>0</v>
      </c>
      <c r="W446" s="4" t="e">
        <f>IF(#REF!&gt;0,#REF!,0)</f>
        <v>#REF!</v>
      </c>
    </row>
    <row r="447" spans="1:2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V447" s="4">
        <f>IF(A447&gt;0,#REF!,0)</f>
        <v>0</v>
      </c>
      <c r="W447" s="4" t="e">
        <f>IF(#REF!&gt;0,#REF!,0)</f>
        <v>#REF!</v>
      </c>
    </row>
    <row r="448" spans="1:2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V448" s="4">
        <f>IF(A448&gt;0,#REF!,0)</f>
        <v>0</v>
      </c>
      <c r="W448" s="4" t="e">
        <f>IF(#REF!&gt;0,#REF!,0)</f>
        <v>#REF!</v>
      </c>
    </row>
    <row r="449" spans="1:2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V449" s="4">
        <f>IF(A449&gt;0,#REF!,0)</f>
        <v>0</v>
      </c>
      <c r="W449" s="4" t="e">
        <f>IF(#REF!&gt;0,#REF!,0)</f>
        <v>#REF!</v>
      </c>
    </row>
    <row r="450" spans="1:2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V450" s="4">
        <f>IF(A450&gt;0,#REF!,0)</f>
        <v>0</v>
      </c>
      <c r="W450" s="4" t="e">
        <f>IF(#REF!&gt;0,#REF!,0)</f>
        <v>#REF!</v>
      </c>
    </row>
    <row r="451" spans="1:2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V451" s="4">
        <f>IF(A451&gt;0,#REF!,0)</f>
        <v>0</v>
      </c>
      <c r="W451" s="4" t="e">
        <f>IF(#REF!&gt;0,#REF!,0)</f>
        <v>#REF!</v>
      </c>
    </row>
    <row r="452" spans="1:2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V452" s="4">
        <f>IF(A452&gt;0,#REF!,0)</f>
        <v>0</v>
      </c>
      <c r="W452" s="4" t="e">
        <f>IF(#REF!&gt;0,#REF!,0)</f>
        <v>#REF!</v>
      </c>
    </row>
    <row r="453" spans="1:2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V453" s="4">
        <f>IF(A453&gt;0,#REF!,0)</f>
        <v>0</v>
      </c>
      <c r="W453" s="4" t="e">
        <f>IF(#REF!&gt;0,#REF!,0)</f>
        <v>#REF!</v>
      </c>
    </row>
    <row r="454" spans="1:2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V454" s="4">
        <f>IF(A454&gt;0,#REF!,0)</f>
        <v>0</v>
      </c>
      <c r="W454" s="4" t="e">
        <f>IF(#REF!&gt;0,#REF!,0)</f>
        <v>#REF!</v>
      </c>
    </row>
    <row r="455" spans="1:2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V455" s="4">
        <f>IF(A455&gt;0,#REF!,0)</f>
        <v>0</v>
      </c>
      <c r="W455" s="4" t="e">
        <f>IF(#REF!&gt;0,#REF!,0)</f>
        <v>#REF!</v>
      </c>
    </row>
    <row r="456" spans="1:2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V456" s="4">
        <f>IF(A456&gt;0,#REF!,0)</f>
        <v>0</v>
      </c>
      <c r="W456" s="4" t="e">
        <f>IF(#REF!&gt;0,#REF!,0)</f>
        <v>#REF!</v>
      </c>
    </row>
    <row r="457" spans="1:2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V457" s="4">
        <f>IF(A457&gt;0,#REF!,0)</f>
        <v>0</v>
      </c>
      <c r="W457" s="4" t="e">
        <f>IF(#REF!&gt;0,#REF!,0)</f>
        <v>#REF!</v>
      </c>
    </row>
    <row r="458" spans="1:2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V458" s="4">
        <f>IF(A458&gt;0,#REF!,0)</f>
        <v>0</v>
      </c>
      <c r="W458" s="4" t="e">
        <f>IF(#REF!&gt;0,#REF!,0)</f>
        <v>#REF!</v>
      </c>
    </row>
    <row r="459" spans="1:2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V459" s="4">
        <f>IF(A459&gt;0,#REF!,0)</f>
        <v>0</v>
      </c>
      <c r="W459" s="4" t="e">
        <f>IF(#REF!&gt;0,#REF!,0)</f>
        <v>#REF!</v>
      </c>
    </row>
    <row r="460" spans="1:2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V460" s="4">
        <f>IF(A460&gt;0,#REF!,0)</f>
        <v>0</v>
      </c>
      <c r="W460" s="4" t="e">
        <f>IF(#REF!&gt;0,#REF!,0)</f>
        <v>#REF!</v>
      </c>
    </row>
    <row r="461" spans="1:2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V461" s="4">
        <f>IF(A461&gt;0,#REF!,0)</f>
        <v>0</v>
      </c>
      <c r="W461" s="4" t="e">
        <f>IF(#REF!&gt;0,#REF!,0)</f>
        <v>#REF!</v>
      </c>
    </row>
    <row r="462" spans="1:2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V462" s="4">
        <f>IF(A462&gt;0,#REF!,0)</f>
        <v>0</v>
      </c>
      <c r="W462" s="4" t="e">
        <f>IF(#REF!&gt;0,#REF!,0)</f>
        <v>#REF!</v>
      </c>
    </row>
    <row r="463" spans="1:2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V463" s="4">
        <f>IF(A463&gt;0,#REF!,0)</f>
        <v>0</v>
      </c>
      <c r="W463" s="4" t="e">
        <f>IF(#REF!&gt;0,#REF!,0)</f>
        <v>#REF!</v>
      </c>
    </row>
    <row r="464" spans="1:2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V464" s="4">
        <f>IF(A464&gt;0,#REF!,0)</f>
        <v>0</v>
      </c>
      <c r="W464" s="4" t="e">
        <f>IF(#REF!&gt;0,#REF!,0)</f>
        <v>#REF!</v>
      </c>
    </row>
    <row r="465" spans="1:2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V465" s="4">
        <f>IF(A465&gt;0,#REF!,0)</f>
        <v>0</v>
      </c>
      <c r="W465" s="4" t="e">
        <f>IF(#REF!&gt;0,#REF!,0)</f>
        <v>#REF!</v>
      </c>
    </row>
    <row r="466" spans="1:2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V466" s="4">
        <f>IF(A466&gt;0,#REF!,0)</f>
        <v>0</v>
      </c>
      <c r="W466" s="4" t="e">
        <f>IF(#REF!&gt;0,#REF!,0)</f>
        <v>#REF!</v>
      </c>
    </row>
    <row r="467" spans="1:2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V467" s="4">
        <f>IF(A467&gt;0,#REF!,0)</f>
        <v>0</v>
      </c>
      <c r="W467" s="4" t="e">
        <f>IF(#REF!&gt;0,#REF!,0)</f>
        <v>#REF!</v>
      </c>
    </row>
    <row r="468" spans="1:2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V468" s="4">
        <f>IF(A468&gt;0,#REF!,0)</f>
        <v>0</v>
      </c>
      <c r="W468" s="4" t="e">
        <f>IF(#REF!&gt;0,#REF!,0)</f>
        <v>#REF!</v>
      </c>
    </row>
    <row r="469" spans="1:2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V469" s="4">
        <f>IF(A469&gt;0,#REF!,0)</f>
        <v>0</v>
      </c>
      <c r="W469" s="4" t="e">
        <f>IF(#REF!&gt;0,#REF!,0)</f>
        <v>#REF!</v>
      </c>
    </row>
    <row r="470" spans="1:2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V470" s="4">
        <f>IF(A470&gt;0,#REF!,0)</f>
        <v>0</v>
      </c>
      <c r="W470" s="4" t="e">
        <f>IF(#REF!&gt;0,#REF!,0)</f>
        <v>#REF!</v>
      </c>
    </row>
    <row r="471" spans="1:2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V471" s="4">
        <f>IF(A471&gt;0,#REF!,0)</f>
        <v>0</v>
      </c>
      <c r="W471" s="4" t="e">
        <f>IF(#REF!&gt;0,#REF!,0)</f>
        <v>#REF!</v>
      </c>
    </row>
    <row r="472" spans="1:23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V472" s="4">
        <f>IF(A472&gt;0,#REF!,0)</f>
        <v>0</v>
      </c>
      <c r="W472" s="4" t="e">
        <f>IF(#REF!&gt;0,#REF!,0)</f>
        <v>#REF!</v>
      </c>
    </row>
    <row r="473" spans="1:23" ht="29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V473" s="4" t="e">
        <f>SUM(V14:V472)</f>
        <v>#REF!</v>
      </c>
      <c r="W473" s="4" t="e">
        <f>SUM(W14:W472)</f>
        <v>#REF!</v>
      </c>
    </row>
    <row r="474" spans="1:20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</sheetData>
  <mergeCells count="14">
    <mergeCell ref="L2:M2"/>
    <mergeCell ref="L3:N3"/>
    <mergeCell ref="A20:O20"/>
    <mergeCell ref="A22:L22"/>
    <mergeCell ref="G10:K10"/>
    <mergeCell ref="M11:M12"/>
    <mergeCell ref="B9:B12"/>
    <mergeCell ref="L4:M4"/>
    <mergeCell ref="L5:N5"/>
    <mergeCell ref="Q9:T9"/>
    <mergeCell ref="F9:K9"/>
    <mergeCell ref="O9:O12"/>
    <mergeCell ref="L9:N9"/>
    <mergeCell ref="I11:K11"/>
  </mergeCells>
  <printOptions horizontalCentered="1"/>
  <pageMargins left="0" right="0" top="0.3937007874015748" bottom="0.3937007874015748" header="0" footer="0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549"/>
  <sheetViews>
    <sheetView showGridLines="0" zoomScale="75" zoomScaleNormal="75" workbookViewId="0" topLeftCell="A1">
      <selection activeCell="A97" sqref="A97"/>
    </sheetView>
  </sheetViews>
  <sheetFormatPr defaultColWidth="9.00390625" defaultRowHeight="12.75"/>
  <cols>
    <col min="1" max="1" width="37.25390625" style="1" customWidth="1"/>
    <col min="2" max="3" width="15.125" style="1" customWidth="1"/>
    <col min="4" max="4" width="20.625" style="2" customWidth="1"/>
    <col min="5" max="5" width="17.875" style="2" customWidth="1"/>
    <col min="6" max="6" width="16.125" style="2" customWidth="1"/>
    <col min="7" max="7" width="20.875" style="2" customWidth="1"/>
    <col min="8" max="8" width="18.875" style="2" customWidth="1"/>
    <col min="9" max="9" width="18.00390625" style="2" customWidth="1"/>
    <col min="10" max="10" width="25.25390625" style="2" customWidth="1"/>
    <col min="11" max="14" width="21.75390625" style="2" customWidth="1"/>
    <col min="15" max="15" width="9.25390625" style="4" customWidth="1"/>
    <col min="16" max="16" width="10.375" style="4" customWidth="1"/>
    <col min="17" max="17" width="17.25390625" style="4" customWidth="1"/>
    <col min="18" max="16384" width="9.125" style="4" customWidth="1"/>
  </cols>
  <sheetData>
    <row r="1" spans="4:14" ht="26.25" customHeight="1">
      <c r="D1" s="657" t="s">
        <v>737</v>
      </c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2" spans="4:14" ht="20.25" customHeight="1">
      <c r="D2" s="657" t="s">
        <v>254</v>
      </c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4:14" ht="20.25" customHeight="1">
      <c r="D3" s="657" t="s">
        <v>635</v>
      </c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4:14" ht="18" customHeight="1">
      <c r="D4" s="657" t="s">
        <v>738</v>
      </c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4:14" ht="4.5" customHeight="1"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23.25" customHeight="1">
      <c r="A6" s="261" t="s">
        <v>739</v>
      </c>
      <c r="B6" s="261"/>
      <c r="C6" s="26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14.25" customHeight="1" thickBot="1">
      <c r="A7" s="4"/>
      <c r="B7" s="4"/>
      <c r="D7" s="165"/>
      <c r="E7" s="165"/>
      <c r="F7" s="165"/>
      <c r="G7" s="165"/>
      <c r="H7" s="670" t="s">
        <v>5</v>
      </c>
      <c r="I7" s="670"/>
      <c r="J7" s="165"/>
      <c r="K7" s="165"/>
      <c r="L7" s="165"/>
      <c r="M7" s="165"/>
      <c r="N7" s="165"/>
    </row>
    <row r="8" spans="1:14" ht="41.25" customHeight="1">
      <c r="A8" s="306" t="s">
        <v>740</v>
      </c>
      <c r="B8" s="673" t="s">
        <v>420</v>
      </c>
      <c r="C8" s="674"/>
      <c r="D8" s="646" t="s">
        <v>719</v>
      </c>
      <c r="E8" s="647"/>
      <c r="F8" s="648"/>
      <c r="G8" s="646" t="s">
        <v>259</v>
      </c>
      <c r="H8" s="647"/>
      <c r="I8" s="648"/>
      <c r="J8" s="263"/>
      <c r="K8" s="655"/>
      <c r="L8" s="655"/>
      <c r="M8" s="655"/>
      <c r="N8" s="655"/>
    </row>
    <row r="9" spans="1:14" ht="18" customHeight="1">
      <c r="A9" s="265"/>
      <c r="B9" s="307"/>
      <c r="C9" s="308"/>
      <c r="D9" s="266"/>
      <c r="E9" s="671" t="s">
        <v>741</v>
      </c>
      <c r="F9" s="672"/>
      <c r="G9" s="266"/>
      <c r="H9" s="663" t="s">
        <v>720</v>
      </c>
      <c r="I9" s="665"/>
      <c r="J9" s="263"/>
      <c r="K9" s="264"/>
      <c r="L9" s="264"/>
      <c r="M9" s="263"/>
      <c r="N9" s="263"/>
    </row>
    <row r="10" spans="1:14" ht="82.5" customHeight="1">
      <c r="A10" s="271" t="s">
        <v>742</v>
      </c>
      <c r="B10" s="309" t="s">
        <v>743</v>
      </c>
      <c r="C10" s="310" t="s">
        <v>97</v>
      </c>
      <c r="D10" s="272" t="s">
        <v>271</v>
      </c>
      <c r="E10" s="311" t="s">
        <v>744</v>
      </c>
      <c r="F10" s="267" t="s">
        <v>745</v>
      </c>
      <c r="G10" s="272" t="s">
        <v>271</v>
      </c>
      <c r="H10" s="311" t="s">
        <v>746</v>
      </c>
      <c r="I10" s="267" t="s">
        <v>747</v>
      </c>
      <c r="J10" s="275"/>
      <c r="K10" s="264"/>
      <c r="L10" s="264"/>
      <c r="M10" s="264"/>
      <c r="N10" s="264"/>
    </row>
    <row r="11" spans="1:14" ht="18">
      <c r="A11" s="7">
        <v>1</v>
      </c>
      <c r="B11" s="54">
        <v>2</v>
      </c>
      <c r="C11" s="54">
        <v>3</v>
      </c>
      <c r="D11" s="8">
        <v>4</v>
      </c>
      <c r="E11" s="8">
        <v>5</v>
      </c>
      <c r="F11" s="8">
        <v>6</v>
      </c>
      <c r="G11" s="276">
        <v>7</v>
      </c>
      <c r="H11" s="8">
        <v>8</v>
      </c>
      <c r="I11" s="8">
        <v>9</v>
      </c>
      <c r="J11" s="277"/>
      <c r="K11" s="277"/>
      <c r="L11" s="277"/>
      <c r="M11" s="277"/>
      <c r="N11" s="277"/>
    </row>
    <row r="12" spans="1:14" ht="18">
      <c r="A12" s="312" t="s">
        <v>22</v>
      </c>
      <c r="B12" s="20"/>
      <c r="C12" s="62"/>
      <c r="D12" s="96"/>
      <c r="E12" s="96"/>
      <c r="F12" s="96"/>
      <c r="G12" s="96"/>
      <c r="H12" s="96"/>
      <c r="I12" s="96"/>
      <c r="J12" s="278"/>
      <c r="K12" s="278"/>
      <c r="L12" s="278"/>
      <c r="M12" s="278"/>
      <c r="N12" s="278"/>
    </row>
    <row r="13" spans="1:14" ht="18">
      <c r="A13" s="313" t="s">
        <v>748</v>
      </c>
      <c r="B13" s="14">
        <v>600</v>
      </c>
      <c r="C13" s="62">
        <v>60016</v>
      </c>
      <c r="D13" s="314">
        <f>E13+F13</f>
        <v>530000</v>
      </c>
      <c r="E13" s="96">
        <v>0</v>
      </c>
      <c r="F13" s="96">
        <v>530000</v>
      </c>
      <c r="G13" s="314">
        <f>H13+I13</f>
        <v>530000</v>
      </c>
      <c r="H13" s="96">
        <v>530000</v>
      </c>
      <c r="I13" s="96"/>
      <c r="J13" s="278"/>
      <c r="K13" s="278"/>
      <c r="L13" s="278"/>
      <c r="M13" s="278"/>
      <c r="N13" s="278"/>
    </row>
    <row r="14" spans="1:14" ht="11.25" customHeight="1">
      <c r="A14" s="20"/>
      <c r="B14" s="20"/>
      <c r="C14" s="62"/>
      <c r="D14" s="96"/>
      <c r="E14" s="96"/>
      <c r="F14" s="96"/>
      <c r="G14" s="96"/>
      <c r="H14" s="96"/>
      <c r="I14" s="96"/>
      <c r="J14" s="278"/>
      <c r="K14" s="278"/>
      <c r="L14" s="278"/>
      <c r="M14" s="278"/>
      <c r="N14" s="278"/>
    </row>
    <row r="15" spans="1:14" ht="18">
      <c r="A15" s="312" t="s">
        <v>749</v>
      </c>
      <c r="B15" s="20"/>
      <c r="C15" s="315"/>
      <c r="D15" s="316"/>
      <c r="E15" s="316"/>
      <c r="F15" s="316"/>
      <c r="G15" s="316"/>
      <c r="H15" s="316"/>
      <c r="I15" s="96"/>
      <c r="J15" s="278"/>
      <c r="K15" s="278"/>
      <c r="L15" s="278"/>
      <c r="M15" s="278"/>
      <c r="N15" s="278"/>
    </row>
    <row r="16" spans="1:14" ht="36">
      <c r="A16" s="317" t="s">
        <v>750</v>
      </c>
      <c r="B16" s="14">
        <v>853</v>
      </c>
      <c r="C16" s="318">
        <v>85302</v>
      </c>
      <c r="D16" s="314">
        <f>E16+F16</f>
        <v>180000</v>
      </c>
      <c r="E16" s="314">
        <v>180000</v>
      </c>
      <c r="F16" s="314">
        <v>0</v>
      </c>
      <c r="G16" s="314">
        <f>H16+I16</f>
        <v>180000</v>
      </c>
      <c r="H16" s="314">
        <v>180000</v>
      </c>
      <c r="I16" s="96">
        <v>0</v>
      </c>
      <c r="J16" s="278"/>
      <c r="K16" s="278"/>
      <c r="L16" s="278"/>
      <c r="M16" s="278"/>
      <c r="N16" s="278"/>
    </row>
    <row r="17" spans="1:14" ht="12.75" customHeight="1">
      <c r="A17" s="20"/>
      <c r="B17" s="20"/>
      <c r="C17" s="46"/>
      <c r="D17" s="319"/>
      <c r="E17" s="319"/>
      <c r="F17" s="319"/>
      <c r="G17" s="319"/>
      <c r="H17" s="319"/>
      <c r="I17" s="319"/>
      <c r="J17" s="278"/>
      <c r="K17" s="278"/>
      <c r="L17" s="278"/>
      <c r="M17" s="278"/>
      <c r="N17" s="278"/>
    </row>
    <row r="18" spans="1:14" ht="18">
      <c r="A18" s="312" t="s">
        <v>751</v>
      </c>
      <c r="B18" s="20"/>
      <c r="C18" s="315"/>
      <c r="D18" s="316"/>
      <c r="E18" s="316"/>
      <c r="F18" s="316"/>
      <c r="G18" s="316"/>
      <c r="H18" s="316"/>
      <c r="I18" s="316"/>
      <c r="J18" s="278"/>
      <c r="K18" s="278"/>
      <c r="L18" s="278"/>
      <c r="M18" s="278"/>
      <c r="N18" s="278"/>
    </row>
    <row r="19" spans="1:14" ht="36">
      <c r="A19" s="317" t="s">
        <v>752</v>
      </c>
      <c r="B19" s="14">
        <v>853</v>
      </c>
      <c r="C19" s="318">
        <v>85305</v>
      </c>
      <c r="D19" s="314">
        <f>E19+F19</f>
        <v>150000</v>
      </c>
      <c r="E19" s="314">
        <v>150000</v>
      </c>
      <c r="F19" s="314">
        <v>0</v>
      </c>
      <c r="G19" s="314">
        <f>H19+I19</f>
        <v>151000</v>
      </c>
      <c r="H19" s="314">
        <v>151000</v>
      </c>
      <c r="I19" s="314">
        <v>0</v>
      </c>
      <c r="J19" s="278"/>
      <c r="K19" s="278"/>
      <c r="L19" s="278"/>
      <c r="M19" s="278"/>
      <c r="N19" s="278"/>
    </row>
    <row r="20" spans="1:14" ht="8.25" customHeight="1">
      <c r="A20" s="317"/>
      <c r="B20" s="14"/>
      <c r="C20" s="62"/>
      <c r="D20" s="314"/>
      <c r="E20" s="314"/>
      <c r="F20" s="314"/>
      <c r="G20" s="314"/>
      <c r="H20" s="314"/>
      <c r="I20" s="314"/>
      <c r="J20" s="278"/>
      <c r="K20" s="278"/>
      <c r="L20" s="278"/>
      <c r="M20" s="278"/>
      <c r="N20" s="278"/>
    </row>
    <row r="21" spans="1:14" ht="18">
      <c r="A21" s="312" t="s">
        <v>753</v>
      </c>
      <c r="B21" s="20"/>
      <c r="C21" s="62"/>
      <c r="D21" s="96"/>
      <c r="E21" s="96"/>
      <c r="F21" s="96"/>
      <c r="G21" s="96"/>
      <c r="H21" s="96"/>
      <c r="I21" s="96"/>
      <c r="J21" s="278"/>
      <c r="K21" s="278"/>
      <c r="L21" s="278"/>
      <c r="M21" s="278"/>
      <c r="N21" s="278"/>
    </row>
    <row r="22" spans="1:14" ht="18">
      <c r="A22" s="313" t="s">
        <v>754</v>
      </c>
      <c r="B22" s="14">
        <v>801</v>
      </c>
      <c r="C22" s="62">
        <v>80101</v>
      </c>
      <c r="D22" s="96">
        <f>E22</f>
        <v>165600</v>
      </c>
      <c r="E22" s="96">
        <v>165600</v>
      </c>
      <c r="F22" s="96">
        <v>0</v>
      </c>
      <c r="G22" s="96">
        <f>H22</f>
        <v>170850</v>
      </c>
      <c r="H22" s="96">
        <v>170850</v>
      </c>
      <c r="I22" s="96">
        <v>0</v>
      </c>
      <c r="J22" s="278"/>
      <c r="K22" s="278"/>
      <c r="L22" s="278"/>
      <c r="M22" s="278"/>
      <c r="N22" s="278"/>
    </row>
    <row r="23" spans="1:14" ht="36">
      <c r="A23" s="317" t="s">
        <v>755</v>
      </c>
      <c r="B23" s="14">
        <v>854</v>
      </c>
      <c r="C23" s="62">
        <v>85412</v>
      </c>
      <c r="D23" s="96">
        <f>E23</f>
        <v>15000</v>
      </c>
      <c r="E23" s="96">
        <v>15000</v>
      </c>
      <c r="F23" s="96">
        <v>0</v>
      </c>
      <c r="G23" s="96">
        <f>H23</f>
        <v>21800</v>
      </c>
      <c r="H23" s="96">
        <v>21800</v>
      </c>
      <c r="I23" s="96">
        <v>0</v>
      </c>
      <c r="J23" s="278"/>
      <c r="K23" s="278"/>
      <c r="L23" s="278"/>
      <c r="M23" s="278"/>
      <c r="N23" s="278"/>
    </row>
    <row r="24" spans="1:14" ht="18">
      <c r="A24" s="313"/>
      <c r="B24" s="20"/>
      <c r="C24" s="62"/>
      <c r="D24" s="96"/>
      <c r="E24" s="96"/>
      <c r="F24" s="96"/>
      <c r="G24" s="96"/>
      <c r="H24" s="96"/>
      <c r="I24" s="96"/>
      <c r="J24" s="278"/>
      <c r="K24" s="278"/>
      <c r="L24" s="278"/>
      <c r="M24" s="278"/>
      <c r="N24" s="278"/>
    </row>
    <row r="25" spans="1:14" ht="18">
      <c r="A25" s="312" t="s">
        <v>756</v>
      </c>
      <c r="B25" s="20"/>
      <c r="C25" s="62"/>
      <c r="D25" s="96"/>
      <c r="E25" s="96"/>
      <c r="F25" s="96"/>
      <c r="G25" s="96"/>
      <c r="H25" s="96"/>
      <c r="I25" s="96"/>
      <c r="J25" s="278"/>
      <c r="K25" s="278"/>
      <c r="L25" s="278"/>
      <c r="M25" s="278"/>
      <c r="N25" s="278"/>
    </row>
    <row r="26" spans="1:14" ht="18">
      <c r="A26" s="313" t="s">
        <v>754</v>
      </c>
      <c r="B26" s="14">
        <v>801</v>
      </c>
      <c r="C26" s="62">
        <v>80101</v>
      </c>
      <c r="D26" s="96">
        <f>E26</f>
        <v>176550</v>
      </c>
      <c r="E26" s="96">
        <v>176550</v>
      </c>
      <c r="F26" s="96">
        <v>0</v>
      </c>
      <c r="G26" s="96">
        <f>H26</f>
        <v>175625</v>
      </c>
      <c r="H26" s="96">
        <v>175625</v>
      </c>
      <c r="I26" s="96">
        <v>0</v>
      </c>
      <c r="J26" s="278"/>
      <c r="K26" s="278"/>
      <c r="L26" s="278"/>
      <c r="M26" s="278"/>
      <c r="N26" s="278"/>
    </row>
    <row r="27" spans="1:14" ht="36">
      <c r="A27" s="317" t="s">
        <v>755</v>
      </c>
      <c r="B27" s="14">
        <v>854</v>
      </c>
      <c r="C27" s="62">
        <v>85412</v>
      </c>
      <c r="D27" s="96">
        <f>E27</f>
        <v>18000</v>
      </c>
      <c r="E27" s="96">
        <v>18000</v>
      </c>
      <c r="F27" s="96">
        <v>0</v>
      </c>
      <c r="G27" s="96">
        <f>H27</f>
        <v>18000</v>
      </c>
      <c r="H27" s="96">
        <v>18000</v>
      </c>
      <c r="I27" s="96">
        <v>0</v>
      </c>
      <c r="J27" s="278"/>
      <c r="K27" s="278"/>
      <c r="L27" s="278"/>
      <c r="M27" s="278"/>
      <c r="N27" s="278"/>
    </row>
    <row r="28" spans="1:14" ht="26.25" customHeight="1">
      <c r="A28" s="312" t="s">
        <v>757</v>
      </c>
      <c r="B28" s="20"/>
      <c r="C28" s="62"/>
      <c r="D28" s="96"/>
      <c r="E28" s="96"/>
      <c r="F28" s="96"/>
      <c r="G28" s="96"/>
      <c r="H28" s="96"/>
      <c r="I28" s="96"/>
      <c r="J28" s="278"/>
      <c r="K28" s="278"/>
      <c r="L28" s="278"/>
      <c r="M28" s="278"/>
      <c r="N28" s="278"/>
    </row>
    <row r="29" spans="1:14" ht="18">
      <c r="A29" s="313" t="s">
        <v>754</v>
      </c>
      <c r="B29" s="14">
        <v>801</v>
      </c>
      <c r="C29" s="62">
        <v>80101</v>
      </c>
      <c r="D29" s="96">
        <f>E29</f>
        <v>87700</v>
      </c>
      <c r="E29" s="96">
        <v>87700</v>
      </c>
      <c r="F29" s="96">
        <v>0</v>
      </c>
      <c r="G29" s="96">
        <f>H29</f>
        <v>86600</v>
      </c>
      <c r="H29" s="96">
        <v>86600</v>
      </c>
      <c r="I29" s="96">
        <v>0</v>
      </c>
      <c r="J29" s="278"/>
      <c r="K29" s="278"/>
      <c r="L29" s="278"/>
      <c r="M29" s="278"/>
      <c r="N29" s="278"/>
    </row>
    <row r="30" spans="1:14" ht="11.25" customHeight="1">
      <c r="A30" s="320"/>
      <c r="B30" s="67"/>
      <c r="C30" s="321"/>
      <c r="D30" s="39"/>
      <c r="E30" s="39"/>
      <c r="F30" s="39"/>
      <c r="G30" s="39"/>
      <c r="H30" s="39"/>
      <c r="I30" s="39"/>
      <c r="J30" s="278"/>
      <c r="K30" s="278"/>
      <c r="L30" s="278"/>
      <c r="M30" s="278"/>
      <c r="N30" s="278"/>
    </row>
    <row r="31" spans="1:14" ht="18">
      <c r="A31" s="312" t="s">
        <v>758</v>
      </c>
      <c r="B31" s="20"/>
      <c r="C31" s="62"/>
      <c r="D31" s="96"/>
      <c r="E31" s="96"/>
      <c r="F31" s="96"/>
      <c r="G31" s="96"/>
      <c r="H31" s="96"/>
      <c r="I31" s="96"/>
      <c r="J31" s="278"/>
      <c r="K31" s="278"/>
      <c r="L31" s="278"/>
      <c r="M31" s="278"/>
      <c r="N31" s="278"/>
    </row>
    <row r="32" spans="1:14" ht="18">
      <c r="A32" s="313" t="s">
        <v>754</v>
      </c>
      <c r="B32" s="14">
        <v>801</v>
      </c>
      <c r="C32" s="62">
        <v>80101</v>
      </c>
      <c r="D32" s="96">
        <f>E32</f>
        <v>36630</v>
      </c>
      <c r="E32" s="96">
        <v>36630</v>
      </c>
      <c r="F32" s="96">
        <v>0</v>
      </c>
      <c r="G32" s="96">
        <f>H32</f>
        <v>36000</v>
      </c>
      <c r="H32" s="96">
        <v>36000</v>
      </c>
      <c r="I32" s="96"/>
      <c r="J32" s="278"/>
      <c r="K32" s="278"/>
      <c r="L32" s="278"/>
      <c r="M32" s="278"/>
      <c r="N32" s="278"/>
    </row>
    <row r="33" spans="1:14" ht="36">
      <c r="A33" s="317" t="s">
        <v>755</v>
      </c>
      <c r="B33" s="14">
        <v>854</v>
      </c>
      <c r="C33" s="62">
        <v>85412</v>
      </c>
      <c r="D33" s="96">
        <f>E33</f>
        <v>23830</v>
      </c>
      <c r="E33" s="96">
        <v>23830</v>
      </c>
      <c r="F33" s="96">
        <v>0</v>
      </c>
      <c r="G33" s="96">
        <f>H33</f>
        <v>24230</v>
      </c>
      <c r="H33" s="96">
        <v>24230</v>
      </c>
      <c r="I33" s="96">
        <v>0</v>
      </c>
      <c r="J33" s="278"/>
      <c r="K33" s="278"/>
      <c r="L33" s="278"/>
      <c r="M33" s="278"/>
      <c r="N33" s="278"/>
    </row>
    <row r="34" spans="1:14" ht="15.75" customHeight="1">
      <c r="A34" s="313"/>
      <c r="B34" s="20"/>
      <c r="C34" s="62"/>
      <c r="D34" s="96"/>
      <c r="E34" s="96"/>
      <c r="F34" s="96"/>
      <c r="G34" s="96"/>
      <c r="H34" s="96"/>
      <c r="I34" s="96"/>
      <c r="J34" s="278"/>
      <c r="K34" s="278"/>
      <c r="L34" s="278"/>
      <c r="M34" s="278"/>
      <c r="N34" s="278"/>
    </row>
    <row r="35" spans="1:14" ht="18">
      <c r="A35" s="312" t="s">
        <v>177</v>
      </c>
      <c r="B35" s="20"/>
      <c r="C35" s="62"/>
      <c r="D35" s="96"/>
      <c r="E35" s="96"/>
      <c r="F35" s="96"/>
      <c r="G35" s="96"/>
      <c r="H35" s="96"/>
      <c r="I35" s="96"/>
      <c r="J35" s="278"/>
      <c r="K35" s="278"/>
      <c r="L35" s="278"/>
      <c r="M35" s="278"/>
      <c r="N35" s="278"/>
    </row>
    <row r="36" spans="1:14" ht="18">
      <c r="A36" s="313" t="s">
        <v>754</v>
      </c>
      <c r="B36" s="14">
        <v>801</v>
      </c>
      <c r="C36" s="62">
        <v>80110</v>
      </c>
      <c r="D36" s="96">
        <f>E36</f>
        <v>216150</v>
      </c>
      <c r="E36" s="96">
        <v>216150</v>
      </c>
      <c r="F36" s="96">
        <v>0</v>
      </c>
      <c r="G36" s="96">
        <f>H36</f>
        <v>215400</v>
      </c>
      <c r="H36" s="96">
        <v>215400</v>
      </c>
      <c r="I36" s="96">
        <v>0</v>
      </c>
      <c r="J36" s="278"/>
      <c r="K36" s="278"/>
      <c r="L36" s="278"/>
      <c r="M36" s="278"/>
      <c r="N36" s="278"/>
    </row>
    <row r="37" spans="1:14" ht="9" customHeight="1">
      <c r="A37" s="313"/>
      <c r="B37" s="20"/>
      <c r="C37" s="62"/>
      <c r="D37" s="96"/>
      <c r="E37" s="96"/>
      <c r="F37" s="96"/>
      <c r="G37" s="96"/>
      <c r="H37" s="96"/>
      <c r="I37" s="96"/>
      <c r="J37" s="278"/>
      <c r="K37" s="278"/>
      <c r="L37" s="278"/>
      <c r="M37" s="278"/>
      <c r="N37" s="278"/>
    </row>
    <row r="38" spans="1:14" ht="18">
      <c r="A38" s="312" t="s">
        <v>179</v>
      </c>
      <c r="B38" s="20"/>
      <c r="C38" s="62"/>
      <c r="D38" s="96"/>
      <c r="E38" s="96"/>
      <c r="F38" s="96"/>
      <c r="G38" s="96"/>
      <c r="H38" s="96"/>
      <c r="I38" s="96"/>
      <c r="J38" s="278"/>
      <c r="K38" s="278"/>
      <c r="L38" s="278"/>
      <c r="M38" s="278"/>
      <c r="N38" s="278"/>
    </row>
    <row r="39" spans="1:14" ht="17.25" customHeight="1">
      <c r="A39" s="322" t="s">
        <v>754</v>
      </c>
      <c r="B39" s="14">
        <v>801</v>
      </c>
      <c r="C39" s="62">
        <v>80110</v>
      </c>
      <c r="D39" s="96">
        <f>E39</f>
        <v>178200</v>
      </c>
      <c r="E39" s="96">
        <v>178200</v>
      </c>
      <c r="F39" s="96">
        <v>0</v>
      </c>
      <c r="G39" s="96">
        <f>H39</f>
        <v>178200</v>
      </c>
      <c r="H39" s="96">
        <v>178200</v>
      </c>
      <c r="I39" s="96">
        <v>0</v>
      </c>
      <c r="J39" s="278"/>
      <c r="K39" s="278"/>
      <c r="L39" s="278"/>
      <c r="M39" s="278"/>
      <c r="N39" s="278"/>
    </row>
    <row r="40" spans="1:14" ht="12.75" customHeight="1">
      <c r="A40" s="322"/>
      <c r="B40" s="14"/>
      <c r="C40" s="62"/>
      <c r="D40" s="96"/>
      <c r="E40" s="96"/>
      <c r="F40" s="96"/>
      <c r="G40" s="96"/>
      <c r="H40" s="96"/>
      <c r="I40" s="96"/>
      <c r="J40" s="278"/>
      <c r="K40" s="278"/>
      <c r="L40" s="278"/>
      <c r="M40" s="278"/>
      <c r="N40" s="278"/>
    </row>
    <row r="41" spans="1:14" ht="18" customHeight="1">
      <c r="A41" s="312" t="s">
        <v>180</v>
      </c>
      <c r="B41" s="20"/>
      <c r="C41" s="62"/>
      <c r="D41" s="96"/>
      <c r="E41" s="96"/>
      <c r="F41" s="96"/>
      <c r="G41" s="96"/>
      <c r="H41" s="96"/>
      <c r="I41" s="96"/>
      <c r="J41" s="278"/>
      <c r="K41" s="278"/>
      <c r="L41" s="278"/>
      <c r="M41" s="278"/>
      <c r="N41" s="278"/>
    </row>
    <row r="42" spans="1:14" ht="16.5" customHeight="1">
      <c r="A42" s="313" t="s">
        <v>754</v>
      </c>
      <c r="B42" s="14">
        <v>801</v>
      </c>
      <c r="C42" s="62">
        <v>80110</v>
      </c>
      <c r="D42" s="96">
        <f>E42</f>
        <v>88350</v>
      </c>
      <c r="E42" s="96">
        <v>88350</v>
      </c>
      <c r="F42" s="96">
        <v>0</v>
      </c>
      <c r="G42" s="96">
        <f>H42</f>
        <v>88000</v>
      </c>
      <c r="H42" s="96">
        <v>88000</v>
      </c>
      <c r="I42" s="96">
        <v>0</v>
      </c>
      <c r="J42" s="278"/>
      <c r="K42" s="278"/>
      <c r="L42" s="278"/>
      <c r="M42" s="278"/>
      <c r="N42" s="278"/>
    </row>
    <row r="43" spans="1:14" ht="12.75" customHeight="1">
      <c r="A43" s="313"/>
      <c r="B43" s="14"/>
      <c r="C43" s="62"/>
      <c r="D43" s="96"/>
      <c r="E43" s="96"/>
      <c r="F43" s="96"/>
      <c r="G43" s="96"/>
      <c r="H43" s="96"/>
      <c r="I43" s="96"/>
      <c r="J43" s="278"/>
      <c r="K43" s="278"/>
      <c r="L43" s="278"/>
      <c r="M43" s="278"/>
      <c r="N43" s="278"/>
    </row>
    <row r="44" spans="1:14" ht="17.25" customHeight="1">
      <c r="A44" s="312" t="s">
        <v>207</v>
      </c>
      <c r="B44" s="20"/>
      <c r="C44" s="315"/>
      <c r="D44" s="316"/>
      <c r="E44" s="316"/>
      <c r="F44" s="316"/>
      <c r="G44" s="316"/>
      <c r="H44" s="316"/>
      <c r="I44" s="316"/>
      <c r="J44" s="278"/>
      <c r="K44" s="278"/>
      <c r="L44" s="278"/>
      <c r="M44" s="278"/>
      <c r="N44" s="278"/>
    </row>
    <row r="45" spans="1:14" ht="36" customHeight="1">
      <c r="A45" s="317" t="s">
        <v>759</v>
      </c>
      <c r="B45" s="14">
        <v>854</v>
      </c>
      <c r="C45" s="318">
        <v>85404</v>
      </c>
      <c r="D45" s="314">
        <f>E45+F45</f>
        <v>4500</v>
      </c>
      <c r="E45" s="314">
        <v>4500</v>
      </c>
      <c r="F45" s="314">
        <v>0</v>
      </c>
      <c r="G45" s="314">
        <f>H45+I45</f>
        <v>4500</v>
      </c>
      <c r="H45" s="314">
        <v>4500</v>
      </c>
      <c r="I45" s="314">
        <v>0</v>
      </c>
      <c r="J45" s="278"/>
      <c r="K45" s="278"/>
      <c r="L45" s="278"/>
      <c r="M45" s="278"/>
      <c r="N45" s="278"/>
    </row>
    <row r="46" spans="1:14" ht="10.5" customHeight="1">
      <c r="A46" s="323"/>
      <c r="B46" s="324"/>
      <c r="C46" s="20"/>
      <c r="D46" s="316"/>
      <c r="E46" s="316"/>
      <c r="F46" s="316"/>
      <c r="G46" s="316"/>
      <c r="H46" s="316"/>
      <c r="I46" s="316"/>
      <c r="J46" s="278"/>
      <c r="K46" s="278"/>
      <c r="L46" s="278"/>
      <c r="M46" s="278"/>
      <c r="N46" s="278"/>
    </row>
    <row r="47" spans="1:14" s="284" customFormat="1" ht="17.25" customHeight="1">
      <c r="A47" s="312" t="s">
        <v>760</v>
      </c>
      <c r="B47" s="20"/>
      <c r="C47" s="315"/>
      <c r="D47" s="316"/>
      <c r="E47" s="316"/>
      <c r="F47" s="316"/>
      <c r="G47" s="316"/>
      <c r="H47" s="316"/>
      <c r="I47" s="325"/>
      <c r="J47" s="278"/>
      <c r="K47" s="278"/>
      <c r="L47" s="278"/>
      <c r="M47" s="278"/>
      <c r="N47" s="278"/>
    </row>
    <row r="48" spans="1:14" s="284" customFormat="1" ht="36" customHeight="1">
      <c r="A48" s="317" t="s">
        <v>759</v>
      </c>
      <c r="B48" s="14">
        <v>854</v>
      </c>
      <c r="C48" s="318">
        <v>85404</v>
      </c>
      <c r="D48" s="314">
        <f>E48+F48</f>
        <v>8500</v>
      </c>
      <c r="E48" s="314">
        <v>8500</v>
      </c>
      <c r="F48" s="314">
        <v>0</v>
      </c>
      <c r="G48" s="314">
        <f>H48+I48</f>
        <v>8500</v>
      </c>
      <c r="H48" s="314">
        <v>8500</v>
      </c>
      <c r="I48" s="96">
        <v>0</v>
      </c>
      <c r="J48" s="278"/>
      <c r="K48" s="278"/>
      <c r="L48" s="278"/>
      <c r="M48" s="278"/>
      <c r="N48" s="278"/>
    </row>
    <row r="49" spans="1:14" ht="11.25" customHeight="1">
      <c r="A49" s="323"/>
      <c r="B49" s="324"/>
      <c r="C49" s="20"/>
      <c r="D49" s="316"/>
      <c r="E49" s="316"/>
      <c r="F49" s="316"/>
      <c r="G49" s="316"/>
      <c r="H49" s="316"/>
      <c r="I49" s="96"/>
      <c r="J49" s="278"/>
      <c r="K49" s="278"/>
      <c r="L49" s="278"/>
      <c r="M49" s="278"/>
      <c r="N49" s="278"/>
    </row>
    <row r="50" spans="1:14" ht="17.25" customHeight="1">
      <c r="A50" s="312" t="s">
        <v>761</v>
      </c>
      <c r="B50" s="20"/>
      <c r="C50" s="315"/>
      <c r="D50" s="316"/>
      <c r="E50" s="316"/>
      <c r="F50" s="316"/>
      <c r="G50" s="316"/>
      <c r="H50" s="316"/>
      <c r="I50" s="96"/>
      <c r="J50" s="278"/>
      <c r="K50" s="278"/>
      <c r="L50" s="278"/>
      <c r="M50" s="278"/>
      <c r="N50" s="278"/>
    </row>
    <row r="51" spans="1:14" ht="36" customHeight="1">
      <c r="A51" s="317" t="s">
        <v>759</v>
      </c>
      <c r="B51" s="14">
        <v>854</v>
      </c>
      <c r="C51" s="318">
        <v>85404</v>
      </c>
      <c r="D51" s="314">
        <f>E51+F51</f>
        <v>5100</v>
      </c>
      <c r="E51" s="314">
        <v>5100</v>
      </c>
      <c r="F51" s="314">
        <v>0</v>
      </c>
      <c r="G51" s="314">
        <f>H51+I51</f>
        <v>5100</v>
      </c>
      <c r="H51" s="314">
        <v>5100</v>
      </c>
      <c r="I51" s="96">
        <v>0</v>
      </c>
      <c r="J51" s="278"/>
      <c r="K51" s="278"/>
      <c r="L51" s="278"/>
      <c r="M51" s="278"/>
      <c r="N51" s="278"/>
    </row>
    <row r="52" spans="1:14" ht="15.75" customHeight="1">
      <c r="A52" s="326"/>
      <c r="B52" s="86"/>
      <c r="C52" s="14"/>
      <c r="D52" s="314"/>
      <c r="E52" s="314"/>
      <c r="F52" s="314"/>
      <c r="G52" s="314"/>
      <c r="H52" s="314"/>
      <c r="I52" s="96"/>
      <c r="J52" s="278"/>
      <c r="K52" s="278"/>
      <c r="L52" s="278"/>
      <c r="M52" s="278"/>
      <c r="N52" s="278"/>
    </row>
    <row r="53" spans="1:14" ht="17.25" customHeight="1">
      <c r="A53" s="312" t="s">
        <v>210</v>
      </c>
      <c r="B53" s="20"/>
      <c r="C53" s="315"/>
      <c r="D53" s="316"/>
      <c r="E53" s="316"/>
      <c r="F53" s="316"/>
      <c r="G53" s="316"/>
      <c r="H53" s="316"/>
      <c r="I53" s="96"/>
      <c r="J53" s="278"/>
      <c r="K53" s="278"/>
      <c r="L53" s="278"/>
      <c r="M53" s="278"/>
      <c r="N53" s="278"/>
    </row>
    <row r="54" spans="1:14" ht="36" customHeight="1">
      <c r="A54" s="317" t="s">
        <v>759</v>
      </c>
      <c r="B54" s="14">
        <v>854</v>
      </c>
      <c r="C54" s="318">
        <v>85404</v>
      </c>
      <c r="D54" s="314">
        <f>E54+F54</f>
        <v>20000</v>
      </c>
      <c r="E54" s="314">
        <v>20000</v>
      </c>
      <c r="F54" s="314">
        <v>0</v>
      </c>
      <c r="G54" s="314">
        <f>H54+I54</f>
        <v>20000</v>
      </c>
      <c r="H54" s="314">
        <v>20000</v>
      </c>
      <c r="I54" s="96">
        <v>0</v>
      </c>
      <c r="J54" s="278"/>
      <c r="K54" s="278"/>
      <c r="L54" s="278"/>
      <c r="M54" s="278"/>
      <c r="N54" s="278"/>
    </row>
    <row r="55" spans="1:14" ht="17.25" customHeight="1">
      <c r="A55" s="312" t="s">
        <v>211</v>
      </c>
      <c r="B55" s="20"/>
      <c r="C55" s="315"/>
      <c r="D55" s="316"/>
      <c r="E55" s="316"/>
      <c r="F55" s="316"/>
      <c r="G55" s="316"/>
      <c r="H55" s="316"/>
      <c r="I55" s="96"/>
      <c r="J55" s="278"/>
      <c r="K55" s="278"/>
      <c r="L55" s="278"/>
      <c r="M55" s="278"/>
      <c r="N55" s="278"/>
    </row>
    <row r="56" spans="1:14" ht="36" customHeight="1">
      <c r="A56" s="327" t="s">
        <v>759</v>
      </c>
      <c r="B56" s="37">
        <v>854</v>
      </c>
      <c r="C56" s="328">
        <v>85404</v>
      </c>
      <c r="D56" s="282">
        <f>E56+F56</f>
        <v>5200</v>
      </c>
      <c r="E56" s="282">
        <v>5200</v>
      </c>
      <c r="F56" s="282">
        <v>0</v>
      </c>
      <c r="G56" s="282">
        <f>H56+I56</f>
        <v>5200</v>
      </c>
      <c r="H56" s="282">
        <v>5200</v>
      </c>
      <c r="I56" s="39">
        <v>0</v>
      </c>
      <c r="J56" s="278"/>
      <c r="K56" s="278"/>
      <c r="L56" s="278"/>
      <c r="M56" s="278"/>
      <c r="N56" s="278"/>
    </row>
    <row r="57" spans="1:14" ht="17.25" customHeight="1">
      <c r="A57" s="312" t="s">
        <v>212</v>
      </c>
      <c r="B57" s="20"/>
      <c r="C57" s="315"/>
      <c r="D57" s="316"/>
      <c r="E57" s="316"/>
      <c r="F57" s="316"/>
      <c r="G57" s="316"/>
      <c r="H57" s="316"/>
      <c r="I57" s="96"/>
      <c r="J57" s="278"/>
      <c r="K57" s="278"/>
      <c r="L57" s="278"/>
      <c r="M57" s="278"/>
      <c r="N57" s="278"/>
    </row>
    <row r="58" spans="1:14" ht="36" customHeight="1">
      <c r="A58" s="317" t="s">
        <v>759</v>
      </c>
      <c r="B58" s="14">
        <v>854</v>
      </c>
      <c r="C58" s="318">
        <v>85404</v>
      </c>
      <c r="D58" s="314">
        <f>E58+F58</f>
        <v>4800</v>
      </c>
      <c r="E58" s="314">
        <v>4800</v>
      </c>
      <c r="F58" s="314">
        <v>0</v>
      </c>
      <c r="G58" s="314">
        <f>H58+I58</f>
        <v>4800</v>
      </c>
      <c r="H58" s="314">
        <v>4800</v>
      </c>
      <c r="I58" s="96">
        <v>0</v>
      </c>
      <c r="J58" s="278"/>
      <c r="K58" s="278"/>
      <c r="L58" s="278"/>
      <c r="M58" s="278"/>
      <c r="N58" s="278"/>
    </row>
    <row r="59" spans="1:14" ht="14.25" customHeight="1">
      <c r="A59" s="323"/>
      <c r="B59" s="324"/>
      <c r="C59" s="20"/>
      <c r="D59" s="316"/>
      <c r="E59" s="316"/>
      <c r="F59" s="316"/>
      <c r="G59" s="316"/>
      <c r="H59" s="316"/>
      <c r="I59" s="96"/>
      <c r="J59" s="278"/>
      <c r="K59" s="278"/>
      <c r="L59" s="278"/>
      <c r="M59" s="278"/>
      <c r="N59" s="278"/>
    </row>
    <row r="60" spans="1:14" ht="17.25" customHeight="1">
      <c r="A60" s="312" t="s">
        <v>213</v>
      </c>
      <c r="B60" s="20"/>
      <c r="C60" s="315"/>
      <c r="D60" s="316"/>
      <c r="E60" s="316"/>
      <c r="F60" s="316"/>
      <c r="G60" s="316"/>
      <c r="H60" s="316"/>
      <c r="I60" s="96"/>
      <c r="J60" s="278"/>
      <c r="K60" s="278"/>
      <c r="L60" s="278"/>
      <c r="M60" s="278"/>
      <c r="N60" s="278"/>
    </row>
    <row r="61" spans="1:14" ht="36" customHeight="1">
      <c r="A61" s="317" t="s">
        <v>759</v>
      </c>
      <c r="B61" s="14">
        <v>854</v>
      </c>
      <c r="C61" s="318">
        <v>85404</v>
      </c>
      <c r="D61" s="314">
        <f>E61+F61</f>
        <v>8600</v>
      </c>
      <c r="E61" s="314">
        <v>8600</v>
      </c>
      <c r="F61" s="314">
        <v>0</v>
      </c>
      <c r="G61" s="314">
        <f>H61+I61</f>
        <v>8600</v>
      </c>
      <c r="H61" s="314">
        <v>8600</v>
      </c>
      <c r="I61" s="96">
        <v>0</v>
      </c>
      <c r="J61" s="278"/>
      <c r="K61" s="278"/>
      <c r="L61" s="278"/>
      <c r="M61" s="278"/>
      <c r="N61" s="278"/>
    </row>
    <row r="62" spans="1:14" ht="15" customHeight="1">
      <c r="A62" s="323"/>
      <c r="B62" s="324"/>
      <c r="C62" s="20"/>
      <c r="D62" s="316"/>
      <c r="E62" s="316"/>
      <c r="F62" s="316"/>
      <c r="G62" s="316"/>
      <c r="H62" s="316"/>
      <c r="I62" s="96"/>
      <c r="J62" s="278"/>
      <c r="K62" s="278"/>
      <c r="L62" s="278"/>
      <c r="M62" s="278"/>
      <c r="N62" s="278"/>
    </row>
    <row r="63" spans="1:14" ht="17.25" customHeight="1">
      <c r="A63" s="312" t="s">
        <v>214</v>
      </c>
      <c r="B63" s="20"/>
      <c r="C63" s="315"/>
      <c r="D63" s="316"/>
      <c r="E63" s="316"/>
      <c r="F63" s="316"/>
      <c r="G63" s="316"/>
      <c r="H63" s="316"/>
      <c r="I63" s="96"/>
      <c r="J63" s="278"/>
      <c r="K63" s="278"/>
      <c r="L63" s="278"/>
      <c r="M63" s="278"/>
      <c r="N63" s="278"/>
    </row>
    <row r="64" spans="1:14" ht="36" customHeight="1">
      <c r="A64" s="317" t="s">
        <v>759</v>
      </c>
      <c r="B64" s="14">
        <v>854</v>
      </c>
      <c r="C64" s="318">
        <v>85404</v>
      </c>
      <c r="D64" s="314">
        <f>E64+F64</f>
        <v>4500</v>
      </c>
      <c r="E64" s="314">
        <v>4500</v>
      </c>
      <c r="F64" s="314">
        <v>0</v>
      </c>
      <c r="G64" s="314">
        <f>H64+I64</f>
        <v>4500</v>
      </c>
      <c r="H64" s="314">
        <v>4500</v>
      </c>
      <c r="I64" s="96">
        <v>0</v>
      </c>
      <c r="J64" s="278"/>
      <c r="K64" s="278"/>
      <c r="L64" s="278"/>
      <c r="M64" s="278"/>
      <c r="N64" s="278"/>
    </row>
    <row r="65" spans="1:14" ht="17.25" customHeight="1">
      <c r="A65" s="323"/>
      <c r="B65" s="324"/>
      <c r="C65" s="20"/>
      <c r="D65" s="316"/>
      <c r="E65" s="316"/>
      <c r="F65" s="316"/>
      <c r="G65" s="316"/>
      <c r="H65" s="316"/>
      <c r="I65" s="96"/>
      <c r="J65" s="278"/>
      <c r="K65" s="278"/>
      <c r="L65" s="278"/>
      <c r="M65" s="278"/>
      <c r="N65" s="278"/>
    </row>
    <row r="66" spans="1:14" ht="17.25" customHeight="1">
      <c r="A66" s="312" t="s">
        <v>215</v>
      </c>
      <c r="B66" s="20"/>
      <c r="C66" s="315"/>
      <c r="D66" s="316"/>
      <c r="E66" s="316"/>
      <c r="F66" s="316"/>
      <c r="G66" s="316"/>
      <c r="H66" s="316"/>
      <c r="I66" s="96"/>
      <c r="J66" s="278"/>
      <c r="K66" s="278"/>
      <c r="L66" s="278"/>
      <c r="M66" s="278"/>
      <c r="N66" s="278"/>
    </row>
    <row r="67" spans="1:14" ht="36" customHeight="1">
      <c r="A67" s="317" t="s">
        <v>759</v>
      </c>
      <c r="B67" s="14">
        <v>854</v>
      </c>
      <c r="C67" s="318">
        <v>85404</v>
      </c>
      <c r="D67" s="314">
        <f>E67+F67</f>
        <v>3100</v>
      </c>
      <c r="E67" s="314">
        <v>3100</v>
      </c>
      <c r="F67" s="314">
        <v>0</v>
      </c>
      <c r="G67" s="314">
        <f>H67+I67</f>
        <v>3100</v>
      </c>
      <c r="H67" s="314">
        <v>3100</v>
      </c>
      <c r="I67" s="96">
        <v>0</v>
      </c>
      <c r="J67" s="278"/>
      <c r="K67" s="278"/>
      <c r="L67" s="278"/>
      <c r="M67" s="278"/>
      <c r="N67" s="278"/>
    </row>
    <row r="68" spans="1:14" ht="11.25" customHeight="1">
      <c r="A68" s="323"/>
      <c r="B68" s="324"/>
      <c r="C68" s="20"/>
      <c r="D68" s="316"/>
      <c r="E68" s="316"/>
      <c r="F68" s="316"/>
      <c r="G68" s="316"/>
      <c r="H68" s="316"/>
      <c r="I68" s="96"/>
      <c r="J68" s="278"/>
      <c r="K68" s="278"/>
      <c r="L68" s="278"/>
      <c r="M68" s="278"/>
      <c r="N68" s="278"/>
    </row>
    <row r="69" spans="1:14" ht="17.25" customHeight="1">
      <c r="A69" s="312" t="s">
        <v>216</v>
      </c>
      <c r="B69" s="20"/>
      <c r="C69" s="315"/>
      <c r="D69" s="316"/>
      <c r="E69" s="316"/>
      <c r="F69" s="316"/>
      <c r="G69" s="316"/>
      <c r="H69" s="316"/>
      <c r="I69" s="96"/>
      <c r="J69" s="278"/>
      <c r="K69" s="278"/>
      <c r="L69" s="278"/>
      <c r="M69" s="278"/>
      <c r="N69" s="278"/>
    </row>
    <row r="70" spans="1:14" ht="36" customHeight="1">
      <c r="A70" s="317" t="s">
        <v>759</v>
      </c>
      <c r="B70" s="14">
        <v>854</v>
      </c>
      <c r="C70" s="318">
        <v>85404</v>
      </c>
      <c r="D70" s="314">
        <f>E70+F70</f>
        <v>6500</v>
      </c>
      <c r="E70" s="314">
        <v>6500</v>
      </c>
      <c r="F70" s="314">
        <v>0</v>
      </c>
      <c r="G70" s="314">
        <f>H70+I70</f>
        <v>6500</v>
      </c>
      <c r="H70" s="314">
        <v>6500</v>
      </c>
      <c r="I70" s="96">
        <v>0</v>
      </c>
      <c r="J70" s="278"/>
      <c r="K70" s="278"/>
      <c r="L70" s="278"/>
      <c r="M70" s="278"/>
      <c r="N70" s="278"/>
    </row>
    <row r="71" spans="1:14" ht="12" customHeight="1">
      <c r="A71" s="323"/>
      <c r="B71" s="324"/>
      <c r="C71" s="20"/>
      <c r="D71" s="316"/>
      <c r="E71" s="316"/>
      <c r="F71" s="316"/>
      <c r="G71" s="316"/>
      <c r="H71" s="316"/>
      <c r="I71" s="96"/>
      <c r="J71" s="278"/>
      <c r="K71" s="278"/>
      <c r="L71" s="278"/>
      <c r="M71" s="278"/>
      <c r="N71" s="278"/>
    </row>
    <row r="72" spans="1:14" ht="17.25" customHeight="1">
      <c r="A72" s="312" t="s">
        <v>217</v>
      </c>
      <c r="B72" s="20"/>
      <c r="C72" s="315"/>
      <c r="D72" s="316"/>
      <c r="E72" s="316"/>
      <c r="F72" s="316"/>
      <c r="G72" s="316"/>
      <c r="H72" s="316"/>
      <c r="I72" s="96"/>
      <c r="J72" s="278"/>
      <c r="K72" s="278"/>
      <c r="L72" s="278"/>
      <c r="M72" s="278"/>
      <c r="N72" s="278"/>
    </row>
    <row r="73" spans="1:14" ht="36" customHeight="1">
      <c r="A73" s="317" t="s">
        <v>759</v>
      </c>
      <c r="B73" s="14">
        <v>854</v>
      </c>
      <c r="C73" s="318">
        <v>85404</v>
      </c>
      <c r="D73" s="314">
        <f>E73+F73</f>
        <v>3600</v>
      </c>
      <c r="E73" s="314">
        <v>3600</v>
      </c>
      <c r="F73" s="314">
        <v>0</v>
      </c>
      <c r="G73" s="314">
        <f>H73+I73</f>
        <v>3600</v>
      </c>
      <c r="H73" s="314">
        <v>3600</v>
      </c>
      <c r="I73" s="96">
        <v>0</v>
      </c>
      <c r="J73" s="278"/>
      <c r="K73" s="278"/>
      <c r="L73" s="278"/>
      <c r="M73" s="278"/>
      <c r="N73" s="278"/>
    </row>
    <row r="74" spans="1:14" ht="9" customHeight="1">
      <c r="A74" s="323"/>
      <c r="B74" s="324"/>
      <c r="C74" s="20"/>
      <c r="D74" s="316"/>
      <c r="E74" s="316"/>
      <c r="F74" s="316"/>
      <c r="G74" s="316"/>
      <c r="H74" s="316"/>
      <c r="I74" s="96"/>
      <c r="J74" s="278"/>
      <c r="K74" s="278"/>
      <c r="L74" s="278"/>
      <c r="M74" s="278"/>
      <c r="N74" s="278"/>
    </row>
    <row r="75" spans="1:14" ht="17.25" customHeight="1">
      <c r="A75" s="312" t="s">
        <v>218</v>
      </c>
      <c r="B75" s="20"/>
      <c r="C75" s="315"/>
      <c r="D75" s="316"/>
      <c r="E75" s="316"/>
      <c r="F75" s="316"/>
      <c r="G75" s="316"/>
      <c r="H75" s="316"/>
      <c r="I75" s="96"/>
      <c r="J75" s="278"/>
      <c r="K75" s="278"/>
      <c r="L75" s="278"/>
      <c r="M75" s="278"/>
      <c r="N75" s="278"/>
    </row>
    <row r="76" spans="1:14" ht="36" customHeight="1">
      <c r="A76" s="317" t="s">
        <v>759</v>
      </c>
      <c r="B76" s="14">
        <v>854</v>
      </c>
      <c r="C76" s="318">
        <v>85404</v>
      </c>
      <c r="D76" s="314">
        <f>E76+F76</f>
        <v>10200</v>
      </c>
      <c r="E76" s="314">
        <v>10200</v>
      </c>
      <c r="F76" s="314">
        <v>0</v>
      </c>
      <c r="G76" s="314">
        <f>H76+I76</f>
        <v>10200</v>
      </c>
      <c r="H76" s="314">
        <v>10200</v>
      </c>
      <c r="I76" s="96">
        <v>0</v>
      </c>
      <c r="J76" s="278"/>
      <c r="K76" s="278"/>
      <c r="L76" s="278"/>
      <c r="M76" s="278"/>
      <c r="N76" s="278"/>
    </row>
    <row r="77" spans="1:14" ht="17.25" customHeight="1">
      <c r="A77" s="329"/>
      <c r="B77" s="67"/>
      <c r="C77" s="67"/>
      <c r="D77" s="330"/>
      <c r="E77" s="330"/>
      <c r="F77" s="330"/>
      <c r="G77" s="330"/>
      <c r="H77" s="330"/>
      <c r="I77" s="39"/>
      <c r="J77" s="278"/>
      <c r="K77" s="278"/>
      <c r="L77" s="278"/>
      <c r="M77" s="278"/>
      <c r="N77" s="278"/>
    </row>
    <row r="78" spans="1:14" ht="18" hidden="1">
      <c r="A78" s="46"/>
      <c r="B78" s="46"/>
      <c r="C78" s="46">
        <v>85404</v>
      </c>
      <c r="D78" s="331">
        <f aca="true" t="shared" si="0" ref="D78:I78">SUM(D45:D76)</f>
        <v>84600</v>
      </c>
      <c r="E78" s="331">
        <f t="shared" si="0"/>
        <v>84600</v>
      </c>
      <c r="F78" s="331">
        <f t="shared" si="0"/>
        <v>0</v>
      </c>
      <c r="G78" s="331">
        <f t="shared" si="0"/>
        <v>84600</v>
      </c>
      <c r="H78" s="331">
        <f t="shared" si="0"/>
        <v>84600</v>
      </c>
      <c r="I78" s="331">
        <f t="shared" si="0"/>
        <v>0</v>
      </c>
      <c r="J78" s="260"/>
      <c r="K78" s="260"/>
      <c r="L78" s="260"/>
      <c r="M78" s="260"/>
      <c r="N78" s="260"/>
    </row>
    <row r="79" spans="1:17" ht="18" hidden="1">
      <c r="A79" s="4"/>
      <c r="B79" s="4"/>
      <c r="C79" s="332">
        <v>85414</v>
      </c>
      <c r="D79" s="333">
        <f aca="true" t="shared" si="1" ref="D79:I79">D22+D27+D29+D33+D36+D39+D42</f>
        <v>777830</v>
      </c>
      <c r="E79" s="333">
        <f t="shared" si="1"/>
        <v>777830</v>
      </c>
      <c r="F79" s="333">
        <f t="shared" si="1"/>
        <v>0</v>
      </c>
      <c r="G79" s="333">
        <f t="shared" si="1"/>
        <v>781280</v>
      </c>
      <c r="H79" s="333">
        <f t="shared" si="1"/>
        <v>781280</v>
      </c>
      <c r="I79" s="333">
        <f t="shared" si="1"/>
        <v>0</v>
      </c>
      <c r="J79" s="284"/>
      <c r="K79" s="284"/>
      <c r="L79" s="284"/>
      <c r="M79" s="284"/>
      <c r="N79" s="284"/>
      <c r="P79" s="4">
        <f>IF(A79&gt;0,#REF!,0)</f>
        <v>0</v>
      </c>
      <c r="Q79" s="4" t="e">
        <f>IF(C79&gt;0,#REF!,0)</f>
        <v>#REF!</v>
      </c>
    </row>
    <row r="80" spans="1:14" ht="18" hidden="1">
      <c r="A80" s="4"/>
      <c r="B80" s="4"/>
      <c r="C80" s="332">
        <v>85412</v>
      </c>
      <c r="D80" s="333" t="e">
        <f>#REF!+D26+D32</f>
        <v>#REF!</v>
      </c>
      <c r="E80" s="333" t="e">
        <f>#REF!+E26+E32</f>
        <v>#REF!</v>
      </c>
      <c r="F80" s="333" t="e">
        <f>#REF!+F26+F32</f>
        <v>#REF!</v>
      </c>
      <c r="G80" s="333" t="e">
        <f>#REF!+G26+G32</f>
        <v>#REF!</v>
      </c>
      <c r="H80" s="333" t="e">
        <f>#REF!+H26+H32</f>
        <v>#REF!</v>
      </c>
      <c r="I80" s="333" t="e">
        <f>#REF!+I26+I32</f>
        <v>#REF!</v>
      </c>
      <c r="J80" s="284"/>
      <c r="K80" s="284"/>
      <c r="L80" s="284"/>
      <c r="M80" s="284"/>
      <c r="N80" s="284"/>
    </row>
    <row r="81" spans="1:14" ht="18" hidden="1">
      <c r="A81" s="4"/>
      <c r="B81" s="4"/>
      <c r="C81" s="332">
        <v>85302</v>
      </c>
      <c r="D81" s="333">
        <f aca="true" t="shared" si="2" ref="D81:I81">D16</f>
        <v>180000</v>
      </c>
      <c r="E81" s="333">
        <f t="shared" si="2"/>
        <v>180000</v>
      </c>
      <c r="F81" s="333">
        <f t="shared" si="2"/>
        <v>0</v>
      </c>
      <c r="G81" s="333">
        <f t="shared" si="2"/>
        <v>180000</v>
      </c>
      <c r="H81" s="333">
        <f t="shared" si="2"/>
        <v>180000</v>
      </c>
      <c r="I81" s="333">
        <f t="shared" si="2"/>
        <v>0</v>
      </c>
      <c r="J81" s="284"/>
      <c r="K81" s="284"/>
      <c r="L81" s="284"/>
      <c r="M81" s="284"/>
      <c r="N81" s="284"/>
    </row>
    <row r="82" spans="1:14" ht="18" hidden="1">
      <c r="A82" s="4"/>
      <c r="B82" s="4"/>
      <c r="C82" s="332">
        <v>85305</v>
      </c>
      <c r="D82" s="333">
        <f aca="true" t="shared" si="3" ref="D82:I82">D19</f>
        <v>150000</v>
      </c>
      <c r="E82" s="333">
        <f t="shared" si="3"/>
        <v>150000</v>
      </c>
      <c r="F82" s="333">
        <f t="shared" si="3"/>
        <v>0</v>
      </c>
      <c r="G82" s="333">
        <f t="shared" si="3"/>
        <v>151000</v>
      </c>
      <c r="H82" s="333">
        <f t="shared" si="3"/>
        <v>151000</v>
      </c>
      <c r="I82" s="333">
        <f t="shared" si="3"/>
        <v>0</v>
      </c>
      <c r="J82" s="284"/>
      <c r="K82" s="284"/>
      <c r="L82" s="284"/>
      <c r="M82" s="284"/>
      <c r="N82" s="284"/>
    </row>
    <row r="83" spans="1:14" ht="18" hidden="1">
      <c r="A83" s="4"/>
      <c r="B83" s="4"/>
      <c r="C83" s="332"/>
      <c r="D83" s="333">
        <f aca="true" t="shared" si="4" ref="D83:I83">SUM(D16:D76)</f>
        <v>1420610</v>
      </c>
      <c r="E83" s="333">
        <f t="shared" si="4"/>
        <v>1420610</v>
      </c>
      <c r="F83" s="333">
        <f t="shared" si="4"/>
        <v>0</v>
      </c>
      <c r="G83" s="333">
        <f t="shared" si="4"/>
        <v>1430305</v>
      </c>
      <c r="H83" s="333">
        <f t="shared" si="4"/>
        <v>1430305</v>
      </c>
      <c r="I83" s="333">
        <f t="shared" si="4"/>
        <v>0</v>
      </c>
      <c r="J83" s="284"/>
      <c r="K83" s="284"/>
      <c r="L83" s="284"/>
      <c r="M83" s="284"/>
      <c r="N83" s="284"/>
    </row>
    <row r="84" spans="1:14" ht="18" hidden="1">
      <c r="A84" s="4"/>
      <c r="B84" s="4"/>
      <c r="C84" s="332"/>
      <c r="D84" s="333" t="e">
        <f aca="true" t="shared" si="5" ref="D84:I84">D78+D79+D80+D81+D82</f>
        <v>#REF!</v>
      </c>
      <c r="E84" s="333" t="e">
        <f t="shared" si="5"/>
        <v>#REF!</v>
      </c>
      <c r="F84" s="333" t="e">
        <f t="shared" si="5"/>
        <v>#REF!</v>
      </c>
      <c r="G84" s="333" t="e">
        <f t="shared" si="5"/>
        <v>#REF!</v>
      </c>
      <c r="H84" s="333" t="e">
        <f t="shared" si="5"/>
        <v>#REF!</v>
      </c>
      <c r="I84" s="333" t="e">
        <f t="shared" si="5"/>
        <v>#REF!</v>
      </c>
      <c r="J84" s="284"/>
      <c r="K84" s="284"/>
      <c r="L84" s="284"/>
      <c r="M84" s="284"/>
      <c r="N84" s="284"/>
    </row>
    <row r="85" spans="1:17" ht="22.5" customHeight="1">
      <c r="A85" s="645" t="s">
        <v>762</v>
      </c>
      <c r="B85" s="645"/>
      <c r="C85" s="645"/>
      <c r="D85" s="645"/>
      <c r="E85" s="645"/>
      <c r="F85" s="645"/>
      <c r="G85" s="645"/>
      <c r="H85" s="645"/>
      <c r="I85" s="645"/>
      <c r="J85" s="4"/>
      <c r="K85" s="4"/>
      <c r="L85" s="4"/>
      <c r="M85" s="4"/>
      <c r="N85" s="4"/>
      <c r="P85" s="4" t="e">
        <f>IF(A85&gt;0,#REF!,0)</f>
        <v>#REF!</v>
      </c>
      <c r="Q85" s="4">
        <f>IF(C85&gt;0,#REF!,0)</f>
        <v>0</v>
      </c>
    </row>
    <row r="86" spans="1:17" ht="21" customHeight="1">
      <c r="A86" s="645" t="s">
        <v>763</v>
      </c>
      <c r="B86" s="645"/>
      <c r="C86" s="645"/>
      <c r="D86" s="645"/>
      <c r="E86" s="645"/>
      <c r="F86" s="645"/>
      <c r="G86" s="645"/>
      <c r="H86" s="4"/>
      <c r="I86" s="4"/>
      <c r="J86" s="4"/>
      <c r="K86" s="4"/>
      <c r="L86" s="4"/>
      <c r="M86" s="4"/>
      <c r="N86" s="4"/>
      <c r="P86" s="4" t="e">
        <f>IF(A86&gt;0,#REF!,0)</f>
        <v>#REF!</v>
      </c>
      <c r="Q86" s="4">
        <f>IF(C86&gt;0,#REF!,0)</f>
        <v>0</v>
      </c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P87" s="4">
        <f>IF(A87&gt;0,#REF!,0)</f>
        <v>0</v>
      </c>
      <c r="Q87" s="4">
        <f>IF(C87&gt;0,#REF!,0)</f>
        <v>0</v>
      </c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4">
        <f>IF(A88&gt;0,#REF!,0)</f>
        <v>0</v>
      </c>
      <c r="Q88" s="4">
        <f>IF(C88&gt;0,#REF!,0)</f>
        <v>0</v>
      </c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4">
        <f>IF(A89&gt;0,#REF!,0)</f>
        <v>0</v>
      </c>
      <c r="Q89" s="4">
        <f>IF(C89&gt;0,#REF!,0)</f>
        <v>0</v>
      </c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4">
        <f>IF(A90&gt;0,#REF!,0)</f>
        <v>0</v>
      </c>
      <c r="Q90" s="4">
        <f>IF(C90&gt;0,#REF!,0)</f>
        <v>0</v>
      </c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P91" s="4">
        <f>IF(A91&gt;0,#REF!,0)</f>
        <v>0</v>
      </c>
      <c r="Q91" s="4">
        <f>IF(C91&gt;0,#REF!,0)</f>
        <v>0</v>
      </c>
    </row>
    <row r="92" spans="1:17" ht="21" customHeight="1">
      <c r="A92" s="334"/>
      <c r="B92" s="3"/>
      <c r="C92" s="3"/>
      <c r="D92" s="65"/>
      <c r="E92" s="65"/>
      <c r="F92" s="3"/>
      <c r="G92" s="65"/>
      <c r="H92" s="65"/>
      <c r="I92" s="3"/>
      <c r="J92" s="4"/>
      <c r="K92" s="4"/>
      <c r="L92" s="4"/>
      <c r="M92" s="4"/>
      <c r="N92" s="4"/>
      <c r="P92" s="4">
        <f>IF(A92&gt;0,#REF!,0)</f>
        <v>0</v>
      </c>
      <c r="Q92" s="4">
        <f>IF(C92&gt;0,#REF!,0)</f>
        <v>0</v>
      </c>
    </row>
    <row r="93" spans="1:14" ht="18">
      <c r="A93" s="334"/>
      <c r="B93" s="3"/>
      <c r="C93" s="3"/>
      <c r="D93" s="65"/>
      <c r="E93" s="3"/>
      <c r="F93" s="3"/>
      <c r="G93" s="65"/>
      <c r="H93" s="3"/>
      <c r="I93" s="3"/>
      <c r="J93" s="4"/>
      <c r="K93" s="4"/>
      <c r="L93" s="4"/>
      <c r="M93" s="4"/>
      <c r="N93" s="4"/>
    </row>
    <row r="94" spans="1:14" ht="18">
      <c r="A94" s="334"/>
      <c r="B94" s="3"/>
      <c r="C94" s="3"/>
      <c r="D94" s="65"/>
      <c r="E94" s="65"/>
      <c r="F94" s="3"/>
      <c r="G94" s="65"/>
      <c r="H94" s="65"/>
      <c r="I94" s="3"/>
      <c r="J94" s="4"/>
      <c r="K94" s="4"/>
      <c r="L94" s="4"/>
      <c r="M94" s="4"/>
      <c r="N94" s="4"/>
    </row>
    <row r="95" spans="1:14" ht="18">
      <c r="A95" s="334"/>
      <c r="B95" s="3"/>
      <c r="C95" s="3"/>
      <c r="D95" s="65"/>
      <c r="E95" s="3"/>
      <c r="F95" s="3"/>
      <c r="G95" s="65"/>
      <c r="H95" s="3"/>
      <c r="I95" s="3"/>
      <c r="J95" s="4"/>
      <c r="K95" s="4"/>
      <c r="L95" s="4"/>
      <c r="M95" s="4"/>
      <c r="N95" s="4"/>
    </row>
    <row r="96" spans="1:14" ht="18">
      <c r="A96" s="334"/>
      <c r="B96" s="3"/>
      <c r="C96" s="3"/>
      <c r="D96" s="65"/>
      <c r="E96" s="65"/>
      <c r="F96" s="3"/>
      <c r="G96" s="65"/>
      <c r="H96" s="65"/>
      <c r="I96" s="3"/>
      <c r="J96" s="4"/>
      <c r="K96" s="4"/>
      <c r="L96" s="4"/>
      <c r="M96" s="4"/>
      <c r="N96" s="4"/>
    </row>
    <row r="97" spans="1:14" ht="18">
      <c r="A97" s="334"/>
      <c r="B97" s="201"/>
      <c r="C97" s="3"/>
      <c r="D97" s="65"/>
      <c r="E97" s="65"/>
      <c r="F97" s="65"/>
      <c r="G97" s="65"/>
      <c r="H97" s="65"/>
      <c r="I97" s="65"/>
      <c r="J97" s="4"/>
      <c r="K97" s="4"/>
      <c r="L97" s="4"/>
      <c r="M97" s="4"/>
      <c r="N97" s="4"/>
    </row>
    <row r="98" spans="1:14" ht="18">
      <c r="A98" s="334"/>
      <c r="B98" s="201"/>
      <c r="C98" s="3"/>
      <c r="D98" s="65"/>
      <c r="E98" s="3"/>
      <c r="F98" s="65"/>
      <c r="G98" s="65"/>
      <c r="H98" s="65"/>
      <c r="I98" s="3"/>
      <c r="J98" s="4"/>
      <c r="K98" s="4"/>
      <c r="L98" s="4"/>
      <c r="M98" s="4"/>
      <c r="N98" s="4"/>
    </row>
    <row r="99" spans="1:14" ht="18">
      <c r="A99" s="334"/>
      <c r="B99" s="335"/>
      <c r="C99" s="65"/>
      <c r="D99" s="65"/>
      <c r="E99" s="65"/>
      <c r="F99" s="65"/>
      <c r="G99" s="65"/>
      <c r="H99" s="65"/>
      <c r="I99" s="65"/>
      <c r="J99" s="4"/>
      <c r="K99" s="4"/>
      <c r="L99" s="4"/>
      <c r="M99" s="4"/>
      <c r="N99" s="4"/>
    </row>
    <row r="100" spans="1:14" ht="18">
      <c r="A100" s="334"/>
      <c r="B100" s="201"/>
      <c r="C100" s="3"/>
      <c r="D100" s="65"/>
      <c r="E100" s="65"/>
      <c r="F100" s="3"/>
      <c r="G100" s="65"/>
      <c r="H100" s="65"/>
      <c r="I100" s="3"/>
      <c r="J100" s="4"/>
      <c r="K100" s="4"/>
      <c r="L100" s="4"/>
      <c r="M100" s="4"/>
      <c r="N100" s="4"/>
    </row>
    <row r="101" spans="1:14" ht="22.5" customHeight="1">
      <c r="A101" s="3"/>
      <c r="B101" s="336"/>
      <c r="C101" s="65"/>
      <c r="D101" s="65"/>
      <c r="E101" s="65"/>
      <c r="F101" s="65"/>
      <c r="G101" s="65"/>
      <c r="H101" s="65"/>
      <c r="I101" s="65"/>
      <c r="J101" s="4"/>
      <c r="K101" s="4"/>
      <c r="L101" s="4"/>
      <c r="M101" s="4"/>
      <c r="N101" s="4"/>
    </row>
    <row r="102" spans="1:14" ht="18">
      <c r="A102" s="3"/>
      <c r="B102" s="3"/>
      <c r="C102" s="3"/>
      <c r="D102" s="3"/>
      <c r="E102" s="3"/>
      <c r="F102" s="3"/>
      <c r="G102" s="65"/>
      <c r="H102" s="3"/>
      <c r="I102" s="3"/>
      <c r="J102" s="4"/>
      <c r="K102" s="4"/>
      <c r="L102" s="4"/>
      <c r="M102" s="4"/>
      <c r="N102" s="4"/>
    </row>
    <row r="103" spans="1:14" ht="18">
      <c r="A103" s="3"/>
      <c r="B103" s="336"/>
      <c r="C103" s="65"/>
      <c r="D103" s="65"/>
      <c r="E103" s="65"/>
      <c r="F103" s="65"/>
      <c r="G103" s="65"/>
      <c r="H103" s="65"/>
      <c r="I103" s="65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65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65"/>
      <c r="H105" s="4"/>
      <c r="I105" s="4"/>
      <c r="J105" s="4"/>
      <c r="K105" s="4"/>
      <c r="L105" s="4"/>
      <c r="M105" s="4"/>
      <c r="N105" s="4"/>
    </row>
    <row r="106" spans="1:14" ht="20.25">
      <c r="A106" s="50"/>
      <c r="B106" s="337"/>
      <c r="C106" s="338"/>
      <c r="D106" s="338"/>
      <c r="E106" s="338"/>
      <c r="F106" s="338"/>
      <c r="G106" s="338"/>
      <c r="H106" s="338"/>
      <c r="I106" s="338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20.25">
      <c r="A110" s="339"/>
      <c r="B110" s="339"/>
      <c r="C110" s="339"/>
      <c r="D110" s="111"/>
      <c r="E110" s="111"/>
      <c r="F110" s="111"/>
      <c r="G110" s="111"/>
      <c r="H110" s="111"/>
      <c r="I110" s="111"/>
      <c r="J110" s="4"/>
      <c r="K110" s="4"/>
      <c r="L110" s="4"/>
      <c r="M110" s="4"/>
      <c r="N110" s="4"/>
    </row>
    <row r="111" spans="1:14" ht="20.25">
      <c r="A111" s="339"/>
      <c r="B111" s="339"/>
      <c r="C111" s="339"/>
      <c r="D111" s="339"/>
      <c r="E111" s="339"/>
      <c r="F111" s="339"/>
      <c r="G111" s="339"/>
      <c r="H111" s="339"/>
      <c r="I111" s="339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P113" s="4">
        <f>IF(A113&gt;0,#REF!,0)</f>
        <v>0</v>
      </c>
      <c r="Q113" s="4">
        <f>IF(C113&gt;0,#REF!,0)</f>
        <v>0</v>
      </c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>
        <f>IF(A114&gt;0,#REF!,0)</f>
        <v>0</v>
      </c>
      <c r="Q114" s="4">
        <f>IF(C114&gt;0,#REF!,0)</f>
        <v>0</v>
      </c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P115" s="4">
        <f>IF(A115&gt;0,#REF!,0)</f>
        <v>0</v>
      </c>
      <c r="Q115" s="4">
        <f>IF(C115&gt;0,#REF!,0)</f>
        <v>0</v>
      </c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P116" s="4">
        <f>IF(A116&gt;0,#REF!,0)</f>
        <v>0</v>
      </c>
      <c r="Q116" s="4">
        <f>IF(C116&gt;0,#REF!,0)</f>
        <v>0</v>
      </c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P117" s="4">
        <f>IF(A117&gt;0,#REF!,0)</f>
        <v>0</v>
      </c>
      <c r="Q117" s="4">
        <f>IF(C117&gt;0,#REF!,0)</f>
        <v>0</v>
      </c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P118" s="4">
        <f>IF(A118&gt;0,#REF!,0)</f>
        <v>0</v>
      </c>
      <c r="Q118" s="4">
        <f>IF(C118&gt;0,#REF!,0)</f>
        <v>0</v>
      </c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P119" s="4">
        <f>IF(A119&gt;0,#REF!,0)</f>
        <v>0</v>
      </c>
      <c r="Q119" s="4">
        <f>IF(C119&gt;0,#REF!,0)</f>
        <v>0</v>
      </c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P120" s="4">
        <f>IF(A120&gt;0,#REF!,0)</f>
        <v>0</v>
      </c>
      <c r="Q120" s="4">
        <f>IF(C120&gt;0,#REF!,0)</f>
        <v>0</v>
      </c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P121" s="4">
        <f>IF(A121&gt;0,#REF!,0)</f>
        <v>0</v>
      </c>
      <c r="Q121" s="4">
        <f>IF(C121&gt;0,#REF!,0)</f>
        <v>0</v>
      </c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P122" s="4">
        <f>IF(A122&gt;0,#REF!,0)</f>
        <v>0</v>
      </c>
      <c r="Q122" s="4">
        <f>IF(C122&gt;0,#REF!,0)</f>
        <v>0</v>
      </c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P123" s="4">
        <f>IF(A123&gt;0,#REF!,0)</f>
        <v>0</v>
      </c>
      <c r="Q123" s="4">
        <f>IF(C123&gt;0,#REF!,0)</f>
        <v>0</v>
      </c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P124" s="4">
        <f>IF(A124&gt;0,#REF!,0)</f>
        <v>0</v>
      </c>
      <c r="Q124" s="4">
        <f>IF(C124&gt;0,#REF!,0)</f>
        <v>0</v>
      </c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P125" s="4">
        <f>IF(A125&gt;0,#REF!,0)</f>
        <v>0</v>
      </c>
      <c r="Q125" s="4">
        <f>IF(C125&gt;0,#REF!,0)</f>
        <v>0</v>
      </c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P126" s="4">
        <f>IF(A126&gt;0,#REF!,0)</f>
        <v>0</v>
      </c>
      <c r="Q126" s="4">
        <f>IF(C126&gt;0,#REF!,0)</f>
        <v>0</v>
      </c>
    </row>
    <row r="127" spans="1:17" ht="27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P127" s="4">
        <f>IF(A127&gt;0,#REF!,0)</f>
        <v>0</v>
      </c>
      <c r="Q127" s="4">
        <f>IF(C127&gt;0,#REF!,0)</f>
        <v>0</v>
      </c>
    </row>
    <row r="128" spans="1:17" ht="18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P128" s="4">
        <f>IF(A128&gt;0,#REF!,0)</f>
        <v>0</v>
      </c>
      <c r="Q128" s="4">
        <f>IF(C128&gt;0,#REF!,0)</f>
        <v>0</v>
      </c>
    </row>
    <row r="129" spans="1:17" ht="18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P129" s="4">
        <f>IF(A129&gt;0,#REF!,0)</f>
        <v>0</v>
      </c>
      <c r="Q129" s="4">
        <f>IF(C129&gt;0,#REF!,0)</f>
        <v>0</v>
      </c>
    </row>
    <row r="130" spans="1:17" ht="32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P130" s="4">
        <f>IF(A130&gt;0,#REF!,0)</f>
        <v>0</v>
      </c>
      <c r="Q130" s="4">
        <f>IF(C130&gt;0,#REF!,0)</f>
        <v>0</v>
      </c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P131" s="4">
        <f>IF(A131&gt;0,#REF!,0)</f>
        <v>0</v>
      </c>
      <c r="Q131" s="4">
        <f>IF(C131&gt;0,#REF!,0)</f>
        <v>0</v>
      </c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P132" s="4">
        <f>IF(A132&gt;0,#REF!,0)</f>
        <v>0</v>
      </c>
      <c r="Q132" s="4">
        <f>IF(C132&gt;0,#REF!,0)</f>
        <v>0</v>
      </c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P133" s="4">
        <f>IF(A133&gt;0,#REF!,0)</f>
        <v>0</v>
      </c>
      <c r="Q133" s="4">
        <f>IF(C133&gt;0,#REF!,0)</f>
        <v>0</v>
      </c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>
        <f>IF(A134&gt;0,#REF!,0)</f>
        <v>0</v>
      </c>
      <c r="Q134" s="4">
        <f>IF(C134&gt;0,#REF!,0)</f>
        <v>0</v>
      </c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>
        <f>IF(A135&gt;0,#REF!,0)</f>
        <v>0</v>
      </c>
      <c r="Q135" s="4">
        <f>IF(C135&gt;0,#REF!,0)</f>
        <v>0</v>
      </c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>
        <f>IF(A136&gt;0,#REF!,0)</f>
        <v>0</v>
      </c>
      <c r="Q136" s="4">
        <f>IF(C136&gt;0,#REF!,0)</f>
        <v>0</v>
      </c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>
        <f>IF(A137&gt;0,#REF!,0)</f>
        <v>0</v>
      </c>
      <c r="Q137" s="4">
        <f>IF(C137&gt;0,#REF!,0)</f>
        <v>0</v>
      </c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>
        <f>IF(A138&gt;0,#REF!,0)</f>
        <v>0</v>
      </c>
      <c r="Q138" s="4">
        <f>IF(C138&gt;0,#REF!,0)</f>
        <v>0</v>
      </c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>
        <f>IF(A139&gt;0,#REF!,0)</f>
        <v>0</v>
      </c>
      <c r="Q139" s="4">
        <f>IF(C139&gt;0,#REF!,0)</f>
        <v>0</v>
      </c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>
        <f>IF(A140&gt;0,#REF!,0)</f>
        <v>0</v>
      </c>
      <c r="Q140" s="4">
        <f>IF(C140&gt;0,#REF!,0)</f>
        <v>0</v>
      </c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>
        <f>IF(A141&gt;0,#REF!,0)</f>
        <v>0</v>
      </c>
      <c r="Q141" s="4">
        <f>IF(C141&gt;0,#REF!,0)</f>
        <v>0</v>
      </c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>
        <f>IF(A142&gt;0,#REF!,0)</f>
        <v>0</v>
      </c>
      <c r="Q142" s="4">
        <f>IF(C142&gt;0,#REF!,0)</f>
        <v>0</v>
      </c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P143" s="4">
        <f>IF(A143&gt;0,#REF!,0)</f>
        <v>0</v>
      </c>
      <c r="Q143" s="4">
        <f>IF(C143&gt;0,#REF!,0)</f>
        <v>0</v>
      </c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P144" s="4">
        <f>IF(A144&gt;0,#REF!,0)</f>
        <v>0</v>
      </c>
      <c r="Q144" s="4">
        <f>IF(C144&gt;0,#REF!,0)</f>
        <v>0</v>
      </c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P145" s="4">
        <f>IF(A145&gt;0,#REF!,0)</f>
        <v>0</v>
      </c>
      <c r="Q145" s="4">
        <f>IF(C145&gt;0,#REF!,0)</f>
        <v>0</v>
      </c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P146" s="4">
        <f>IF(A146&gt;0,#REF!,0)</f>
        <v>0</v>
      </c>
      <c r="Q146" s="4">
        <f>IF(C146&gt;0,#REF!,0)</f>
        <v>0</v>
      </c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P147" s="4">
        <f>IF(A147&gt;0,#REF!,0)</f>
        <v>0</v>
      </c>
      <c r="Q147" s="4">
        <f>IF(C147&gt;0,#REF!,0)</f>
        <v>0</v>
      </c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P148" s="4">
        <f>IF(A148&gt;0,#REF!,0)</f>
        <v>0</v>
      </c>
      <c r="Q148" s="4">
        <f>IF(C148&gt;0,#REF!,0)</f>
        <v>0</v>
      </c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P149" s="4">
        <f>IF(A149&gt;0,#REF!,0)</f>
        <v>0</v>
      </c>
      <c r="Q149" s="4">
        <f>IF(C149&gt;0,#REF!,0)</f>
        <v>0</v>
      </c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P150" s="4">
        <f>IF(A150&gt;0,#REF!,0)</f>
        <v>0</v>
      </c>
      <c r="Q150" s="4">
        <f>IF(C150&gt;0,#REF!,0)</f>
        <v>0</v>
      </c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P151" s="4">
        <f>IF(A151&gt;0,#REF!,0)</f>
        <v>0</v>
      </c>
      <c r="Q151" s="4">
        <f>IF(C151&gt;0,#REF!,0)</f>
        <v>0</v>
      </c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P152" s="4">
        <f>IF(A152&gt;0,#REF!,0)</f>
        <v>0</v>
      </c>
      <c r="Q152" s="4">
        <f>IF(C152&gt;0,#REF!,0)</f>
        <v>0</v>
      </c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P153" s="4">
        <f>IF(A153&gt;0,#REF!,0)</f>
        <v>0</v>
      </c>
      <c r="Q153" s="4">
        <f>IF(C153&gt;0,#REF!,0)</f>
        <v>0</v>
      </c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P154" s="4">
        <f>IF(A154&gt;0,#REF!,0)</f>
        <v>0</v>
      </c>
      <c r="Q154" s="4">
        <f>IF(C154&gt;0,#REF!,0)</f>
        <v>0</v>
      </c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P155" s="4">
        <f>IF(A155&gt;0,#REF!,0)</f>
        <v>0</v>
      </c>
      <c r="Q155" s="4">
        <f>IF(C155&gt;0,#REF!,0)</f>
        <v>0</v>
      </c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P156" s="4">
        <f>IF(A156&gt;0,#REF!,0)</f>
        <v>0</v>
      </c>
      <c r="Q156" s="4">
        <f>IF(C156&gt;0,#REF!,0)</f>
        <v>0</v>
      </c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P157" s="4">
        <f>IF(A157&gt;0,#REF!,0)</f>
        <v>0</v>
      </c>
      <c r="Q157" s="4">
        <f>IF(C157&gt;0,#REF!,0)</f>
        <v>0</v>
      </c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P158" s="4">
        <f>IF(A158&gt;0,#REF!,0)</f>
        <v>0</v>
      </c>
      <c r="Q158" s="4">
        <f>IF(C158&gt;0,#REF!,0)</f>
        <v>0</v>
      </c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P159" s="4">
        <f>IF(A159&gt;0,#REF!,0)</f>
        <v>0</v>
      </c>
      <c r="Q159" s="4">
        <f>IF(C159&gt;0,#REF!,0)</f>
        <v>0</v>
      </c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P160" s="4">
        <f>IF(A160&gt;0,#REF!,0)</f>
        <v>0</v>
      </c>
      <c r="Q160" s="4">
        <f>IF(C160&gt;0,#REF!,0)</f>
        <v>0</v>
      </c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P161" s="4">
        <f>IF(A161&gt;0,#REF!,0)</f>
        <v>0</v>
      </c>
      <c r="Q161" s="4">
        <f>IF(C161&gt;0,#REF!,0)</f>
        <v>0</v>
      </c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P162" s="4">
        <f>IF(A162&gt;0,#REF!,0)</f>
        <v>0</v>
      </c>
      <c r="Q162" s="4">
        <f>IF(C162&gt;0,#REF!,0)</f>
        <v>0</v>
      </c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P163" s="4">
        <f>IF(A163&gt;0,#REF!,0)</f>
        <v>0</v>
      </c>
      <c r="Q163" s="4">
        <f>IF(C163&gt;0,#REF!,0)</f>
        <v>0</v>
      </c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P164" s="4">
        <f>IF(A164&gt;0,#REF!,0)</f>
        <v>0</v>
      </c>
      <c r="Q164" s="4">
        <f>IF(C164&gt;0,#REF!,0)</f>
        <v>0</v>
      </c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P165" s="4">
        <f>IF(A165&gt;0,#REF!,0)</f>
        <v>0</v>
      </c>
      <c r="Q165" s="4">
        <f>IF(C165&gt;0,#REF!,0)</f>
        <v>0</v>
      </c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P166" s="4">
        <f>IF(A166&gt;0,#REF!,0)</f>
        <v>0</v>
      </c>
      <c r="Q166" s="4">
        <f>IF(C166&gt;0,#REF!,0)</f>
        <v>0</v>
      </c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P167" s="4">
        <f>IF(A167&gt;0,#REF!,0)</f>
        <v>0</v>
      </c>
      <c r="Q167" s="4">
        <f>IF(C167&gt;0,#REF!,0)</f>
        <v>0</v>
      </c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P168" s="4">
        <f>IF(A168&gt;0,#REF!,0)</f>
        <v>0</v>
      </c>
      <c r="Q168" s="4">
        <f>IF(C168&gt;0,#REF!,0)</f>
        <v>0</v>
      </c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P169" s="4">
        <f>IF(A169&gt;0,#REF!,0)</f>
        <v>0</v>
      </c>
      <c r="Q169" s="4">
        <f>IF(C169&gt;0,#REF!,0)</f>
        <v>0</v>
      </c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P170" s="4">
        <f>IF(A170&gt;0,#REF!,0)</f>
        <v>0</v>
      </c>
      <c r="Q170" s="4">
        <f>IF(C170&gt;0,#REF!,0)</f>
        <v>0</v>
      </c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P171" s="4">
        <f>IF(A171&gt;0,#REF!,0)</f>
        <v>0</v>
      </c>
      <c r="Q171" s="4">
        <f>IF(C171&gt;0,#REF!,0)</f>
        <v>0</v>
      </c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P172" s="4">
        <f>IF(A172&gt;0,#REF!,0)</f>
        <v>0</v>
      </c>
      <c r="Q172" s="4">
        <f>IF(C172&gt;0,#REF!,0)</f>
        <v>0</v>
      </c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P173" s="4">
        <f>IF(A173&gt;0,#REF!,0)</f>
        <v>0</v>
      </c>
      <c r="Q173" s="4">
        <f>IF(C173&gt;0,#REF!,0)</f>
        <v>0</v>
      </c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P174" s="4">
        <f>IF(A174&gt;0,#REF!,0)</f>
        <v>0</v>
      </c>
      <c r="Q174" s="4">
        <f>IF(C174&gt;0,#REF!,0)</f>
        <v>0</v>
      </c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P175" s="4">
        <f>IF(A175&gt;0,#REF!,0)</f>
        <v>0</v>
      </c>
      <c r="Q175" s="4">
        <f>IF(C175&gt;0,#REF!,0)</f>
        <v>0</v>
      </c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P176" s="4">
        <f>IF(A176&gt;0,#REF!,0)</f>
        <v>0</v>
      </c>
      <c r="Q176" s="4">
        <f>IF(C176&gt;0,#REF!,0)</f>
        <v>0</v>
      </c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P177" s="4">
        <f>IF(A177&gt;0,#REF!,0)</f>
        <v>0</v>
      </c>
      <c r="Q177" s="4">
        <f>IF(C177&gt;0,#REF!,0)</f>
        <v>0</v>
      </c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P178" s="4">
        <f>IF(A178&gt;0,#REF!,0)</f>
        <v>0</v>
      </c>
      <c r="Q178" s="4">
        <f>IF(C178&gt;0,#REF!,0)</f>
        <v>0</v>
      </c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P179" s="4">
        <f>IF(A179&gt;0,#REF!,0)</f>
        <v>0</v>
      </c>
      <c r="Q179" s="4">
        <f>IF(C179&gt;0,#REF!,0)</f>
        <v>0</v>
      </c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P180" s="4">
        <f>IF(A180&gt;0,#REF!,0)</f>
        <v>0</v>
      </c>
      <c r="Q180" s="4">
        <f>IF(C180&gt;0,#REF!,0)</f>
        <v>0</v>
      </c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P181" s="4">
        <f>IF(A181&gt;0,#REF!,0)</f>
        <v>0</v>
      </c>
      <c r="Q181" s="4">
        <f>IF(C181&gt;0,#REF!,0)</f>
        <v>0</v>
      </c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P182" s="4">
        <f>IF(A182&gt;0,#REF!,0)</f>
        <v>0</v>
      </c>
      <c r="Q182" s="4">
        <f>IF(C182&gt;0,#REF!,0)</f>
        <v>0</v>
      </c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P183" s="4">
        <f>IF(A183&gt;0,#REF!,0)</f>
        <v>0</v>
      </c>
      <c r="Q183" s="4">
        <f>IF(C183&gt;0,#REF!,0)</f>
        <v>0</v>
      </c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P184" s="4">
        <f>IF(A184&gt;0,#REF!,0)</f>
        <v>0</v>
      </c>
      <c r="Q184" s="4">
        <f>IF(C184&gt;0,#REF!,0)</f>
        <v>0</v>
      </c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P185" s="4">
        <f>IF(A185&gt;0,#REF!,0)</f>
        <v>0</v>
      </c>
      <c r="Q185" s="4">
        <f>IF(C185&gt;0,#REF!,0)</f>
        <v>0</v>
      </c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P186" s="4">
        <f>IF(A186&gt;0,#REF!,0)</f>
        <v>0</v>
      </c>
      <c r="Q186" s="4">
        <f>IF(C186&gt;0,#REF!,0)</f>
        <v>0</v>
      </c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P187" s="4">
        <f>IF(A187&gt;0,#REF!,0)</f>
        <v>0</v>
      </c>
      <c r="Q187" s="4">
        <f>IF(C187&gt;0,#REF!,0)</f>
        <v>0</v>
      </c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P188" s="4">
        <f>IF(A188&gt;0,#REF!,0)</f>
        <v>0</v>
      </c>
      <c r="Q188" s="4">
        <f>IF(C188&gt;0,#REF!,0)</f>
        <v>0</v>
      </c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P189" s="4">
        <f>IF(A189&gt;0,#REF!,0)</f>
        <v>0</v>
      </c>
      <c r="Q189" s="4">
        <f>IF(C189&gt;0,#REF!,0)</f>
        <v>0</v>
      </c>
    </row>
    <row r="190" spans="1: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P190" s="4">
        <f>IF(A190&gt;0,#REF!,0)</f>
        <v>0</v>
      </c>
      <c r="Q190" s="4">
        <f>IF(C190&gt;0,#REF!,0)</f>
        <v>0</v>
      </c>
    </row>
    <row r="191" spans="1: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P191" s="4">
        <f>IF(A191&gt;0,#REF!,0)</f>
        <v>0</v>
      </c>
      <c r="Q191" s="4">
        <f>IF(C191&gt;0,#REF!,0)</f>
        <v>0</v>
      </c>
    </row>
    <row r="192" spans="1: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P192" s="4">
        <f>IF(A192&gt;0,#REF!,0)</f>
        <v>0</v>
      </c>
      <c r="Q192" s="4">
        <f>IF(C192&gt;0,#REF!,0)</f>
        <v>0</v>
      </c>
    </row>
    <row r="193" spans="1: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P193" s="4">
        <f>IF(A193&gt;0,#REF!,0)</f>
        <v>0</v>
      </c>
      <c r="Q193" s="4">
        <f>IF(C193&gt;0,#REF!,0)</f>
        <v>0</v>
      </c>
    </row>
    <row r="194" spans="1: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P194" s="4">
        <f>IF(A194&gt;0,#REF!,0)</f>
        <v>0</v>
      </c>
      <c r="Q194" s="4">
        <f>IF(C194&gt;0,#REF!,0)</f>
        <v>0</v>
      </c>
    </row>
    <row r="195" spans="1: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P195" s="4">
        <f>IF(A195&gt;0,#REF!,0)</f>
        <v>0</v>
      </c>
      <c r="Q195" s="4">
        <f>IF(C195&gt;0,#REF!,0)</f>
        <v>0</v>
      </c>
    </row>
    <row r="196" spans="1:17" ht="17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P196" s="4">
        <f>IF(A196&gt;0,#REF!,0)</f>
        <v>0</v>
      </c>
      <c r="Q196" s="4">
        <f>IF(C196&gt;0,#REF!,0)</f>
        <v>0</v>
      </c>
    </row>
    <row r="197" spans="1:17" ht="17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P197" s="4">
        <f>IF(A197&gt;0,#REF!,0)</f>
        <v>0</v>
      </c>
      <c r="Q197" s="4">
        <f>IF(C197&gt;0,#REF!,0)</f>
        <v>0</v>
      </c>
    </row>
    <row r="198" spans="1:17" ht="17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P198" s="4">
        <f>IF(A198&gt;0,#REF!,0)</f>
        <v>0</v>
      </c>
      <c r="Q198" s="4">
        <f>IF(C198&gt;0,#REF!,0)</f>
        <v>0</v>
      </c>
    </row>
    <row r="199" spans="1:17" ht="17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P199" s="4">
        <f>IF(A199&gt;0,#REF!,0)</f>
        <v>0</v>
      </c>
      <c r="Q199" s="4">
        <f>IF(C199&gt;0,#REF!,0)</f>
        <v>0</v>
      </c>
    </row>
    <row r="200" spans="1:17" ht="17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P200" s="4">
        <f>IF(A200&gt;0,#REF!,0)</f>
        <v>0</v>
      </c>
      <c r="Q200" s="4">
        <f>IF(C200&gt;0,#REF!,0)</f>
        <v>0</v>
      </c>
    </row>
    <row r="201" spans="1:17" ht="17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P201" s="4">
        <f>IF(A201&gt;0,#REF!,0)</f>
        <v>0</v>
      </c>
      <c r="Q201" s="4">
        <f>IF(C201&gt;0,#REF!,0)</f>
        <v>0</v>
      </c>
    </row>
    <row r="202" spans="1:17" ht="17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P202" s="4">
        <f>IF(A202&gt;0,#REF!,0)</f>
        <v>0</v>
      </c>
      <c r="Q202" s="4">
        <f>IF(C202&gt;0,#REF!,0)</f>
        <v>0</v>
      </c>
    </row>
    <row r="203" spans="1:17" ht="17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4">
        <f>IF(A203&gt;0,#REF!,0)</f>
        <v>0</v>
      </c>
      <c r="Q203" s="4">
        <f>IF(C203&gt;0,#REF!,0)</f>
        <v>0</v>
      </c>
    </row>
    <row r="204" spans="1:17" ht="17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P204" s="4">
        <f>IF(A204&gt;0,#REF!,0)</f>
        <v>0</v>
      </c>
      <c r="Q204" s="4">
        <f>IF(C204&gt;0,#REF!,0)</f>
        <v>0</v>
      </c>
    </row>
    <row r="205" spans="1:17" ht="17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P205" s="4">
        <f>IF(A205&gt;0,#REF!,0)</f>
        <v>0</v>
      </c>
      <c r="Q205" s="4">
        <f>IF(C205&gt;0,#REF!,0)</f>
        <v>0</v>
      </c>
    </row>
    <row r="206" spans="1:17" ht="17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P206" s="4">
        <f>IF(A206&gt;0,#REF!,0)</f>
        <v>0</v>
      </c>
      <c r="Q206" s="4">
        <f>IF(C206&gt;0,#REF!,0)</f>
        <v>0</v>
      </c>
    </row>
    <row r="207" spans="1:17" ht="17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P207" s="4">
        <f>IF(A207&gt;0,#REF!,0)</f>
        <v>0</v>
      </c>
      <c r="Q207" s="4">
        <f>IF(C207&gt;0,#REF!,0)</f>
        <v>0</v>
      </c>
    </row>
    <row r="208" spans="1:17" ht="17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P208" s="4">
        <f>IF(A208&gt;0,#REF!,0)</f>
        <v>0</v>
      </c>
      <c r="Q208" s="4">
        <f>IF(C208&gt;0,#REF!,0)</f>
        <v>0</v>
      </c>
    </row>
    <row r="209" spans="1:17" ht="17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P209" s="4">
        <f>IF(A209&gt;0,#REF!,0)</f>
        <v>0</v>
      </c>
      <c r="Q209" s="4">
        <f>IF(C209&gt;0,#REF!,0)</f>
        <v>0</v>
      </c>
    </row>
    <row r="210" spans="1:17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P210" s="4">
        <f>IF(A210&gt;0,#REF!,0)</f>
        <v>0</v>
      </c>
      <c r="Q210" s="4">
        <f>IF(C210&gt;0,#REF!,0)</f>
        <v>0</v>
      </c>
    </row>
    <row r="211" spans="1:17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P211" s="4">
        <f>IF(A211&gt;0,#REF!,0)</f>
        <v>0</v>
      </c>
      <c r="Q211" s="4">
        <f>IF(C211&gt;0,#REF!,0)</f>
        <v>0</v>
      </c>
    </row>
    <row r="212" spans="1:17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P212" s="4">
        <f>IF(A212&gt;0,#REF!,0)</f>
        <v>0</v>
      </c>
      <c r="Q212" s="4">
        <f>IF(C212&gt;0,#REF!,0)</f>
        <v>0</v>
      </c>
    </row>
    <row r="213" spans="1:17" ht="4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P213" s="4">
        <f>IF(A213&gt;0,#REF!,0)</f>
        <v>0</v>
      </c>
      <c r="Q213" s="4">
        <f>IF(C213&gt;0,#REF!,0)</f>
        <v>0</v>
      </c>
    </row>
    <row r="214" spans="1:17" ht="17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P214" s="4">
        <f>IF(A214&gt;0,#REF!,0)</f>
        <v>0</v>
      </c>
      <c r="Q214" s="4">
        <f>IF(C214&gt;0,#REF!,0)</f>
        <v>0</v>
      </c>
    </row>
    <row r="215" spans="1:17" ht="17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P215" s="4">
        <f>IF(A215&gt;0,#REF!,0)</f>
        <v>0</v>
      </c>
      <c r="Q215" s="4">
        <f>IF(C215&gt;0,#REF!,0)</f>
        <v>0</v>
      </c>
    </row>
    <row r="216" spans="1:17" ht="17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P216" s="4">
        <f>IF(A216&gt;0,#REF!,0)</f>
        <v>0</v>
      </c>
      <c r="Q216" s="4">
        <f>IF(C216&gt;0,#REF!,0)</f>
        <v>0</v>
      </c>
    </row>
    <row r="217" spans="1:17" ht="17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P217" s="4">
        <f>IF(A217&gt;0,#REF!,0)</f>
        <v>0</v>
      </c>
      <c r="Q217" s="4">
        <f>IF(C217&gt;0,#REF!,0)</f>
        <v>0</v>
      </c>
    </row>
    <row r="218" spans="1:17" ht="17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P218" s="4">
        <f>IF(A218&gt;0,#REF!,0)</f>
        <v>0</v>
      </c>
      <c r="Q218" s="4">
        <f>IF(C218&gt;0,#REF!,0)</f>
        <v>0</v>
      </c>
    </row>
    <row r="219" spans="1:17" ht="17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P219" s="4">
        <f>IF(A219&gt;0,#REF!,0)</f>
        <v>0</v>
      </c>
      <c r="Q219" s="4">
        <f>IF(C219&gt;0,#REF!,0)</f>
        <v>0</v>
      </c>
    </row>
    <row r="220" spans="1:17" ht="17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P220" s="4">
        <f>IF(A220&gt;0,#REF!,0)</f>
        <v>0</v>
      </c>
      <c r="Q220" s="4">
        <f>IF(C220&gt;0,#REF!,0)</f>
        <v>0</v>
      </c>
    </row>
    <row r="221" spans="1:17" ht="17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P221" s="4">
        <f>IF(A221&gt;0,#REF!,0)</f>
        <v>0</v>
      </c>
      <c r="Q221" s="4">
        <f>IF(C221&gt;0,#REF!,0)</f>
        <v>0</v>
      </c>
    </row>
    <row r="222" spans="1:17" ht="17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P222" s="4">
        <f>IF(A222&gt;0,#REF!,0)</f>
        <v>0</v>
      </c>
      <c r="Q222" s="4">
        <f>IF(C222&gt;0,#REF!,0)</f>
        <v>0</v>
      </c>
    </row>
    <row r="223" spans="1:17" ht="17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P223" s="4">
        <f>IF(A223&gt;0,#REF!,0)</f>
        <v>0</v>
      </c>
      <c r="Q223" s="4">
        <f>IF(C223&gt;0,#REF!,0)</f>
        <v>0</v>
      </c>
    </row>
    <row r="224" spans="1:17" ht="17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P224" s="4">
        <f>IF(A224&gt;0,#REF!,0)</f>
        <v>0</v>
      </c>
      <c r="Q224" s="4">
        <f>IF(C224&gt;0,#REF!,0)</f>
        <v>0</v>
      </c>
    </row>
    <row r="225" spans="1:17" ht="17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P225" s="4">
        <f>IF(A225&gt;0,#REF!,0)</f>
        <v>0</v>
      </c>
      <c r="Q225" s="4">
        <f>IF(C225&gt;0,#REF!,0)</f>
        <v>0</v>
      </c>
    </row>
    <row r="226" spans="1:17" ht="17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P226" s="4">
        <f>IF(A226&gt;0,#REF!,0)</f>
        <v>0</v>
      </c>
      <c r="Q226" s="4">
        <f>IF(C226&gt;0,#REF!,0)</f>
        <v>0</v>
      </c>
    </row>
    <row r="227" spans="1:17" ht="17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P227" s="4">
        <f>IF(A227&gt;0,#REF!,0)</f>
        <v>0</v>
      </c>
      <c r="Q227" s="4">
        <f>IF(C227&gt;0,#REF!,0)</f>
        <v>0</v>
      </c>
    </row>
    <row r="228" spans="1:17" ht="17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P228" s="4">
        <f>IF(A228&gt;0,#REF!,0)</f>
        <v>0</v>
      </c>
      <c r="Q228" s="4">
        <f>IF(C228&gt;0,#REF!,0)</f>
        <v>0</v>
      </c>
    </row>
    <row r="229" spans="1:14" ht="17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7" ht="17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P230" s="4">
        <f>IF(A230&gt;0,#REF!,0)</f>
        <v>0</v>
      </c>
      <c r="Q230" s="4">
        <f>IF(C230&gt;0,#REF!,0)</f>
        <v>0</v>
      </c>
    </row>
    <row r="231" spans="1:17" ht="17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P231" s="4">
        <f>IF(A231&gt;0,#REF!,0)</f>
        <v>0</v>
      </c>
      <c r="Q231" s="4">
        <f>IF(C231&gt;0,#REF!,0)</f>
        <v>0</v>
      </c>
    </row>
    <row r="232" spans="1:17" ht="17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P232" s="4">
        <f>IF(A232&gt;0,#REF!,0)</f>
        <v>0</v>
      </c>
      <c r="Q232" s="4">
        <f>IF(C232&gt;0,#REF!,0)</f>
        <v>0</v>
      </c>
    </row>
    <row r="233" spans="1:17" ht="17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P233" s="4">
        <f>IF(A233&gt;0,#REF!,0)</f>
        <v>0</v>
      </c>
      <c r="Q233" s="4">
        <f>IF(C233&gt;0,#REF!,0)</f>
        <v>0</v>
      </c>
    </row>
    <row r="234" spans="1:17" ht="17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P234" s="4">
        <f>IF(A234&gt;0,#REF!,0)</f>
        <v>0</v>
      </c>
      <c r="Q234" s="4">
        <f>IF(C234&gt;0,#REF!,0)</f>
        <v>0</v>
      </c>
    </row>
    <row r="235" spans="1:17" ht="17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P235" s="4">
        <f>IF(A235&gt;0,#REF!,0)</f>
        <v>0</v>
      </c>
      <c r="Q235" s="4">
        <f>IF(C235&gt;0,#REF!,0)</f>
        <v>0</v>
      </c>
    </row>
    <row r="236" spans="1:1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P236" s="4">
        <f>IF(A236&gt;0,#REF!,0)</f>
        <v>0</v>
      </c>
      <c r="Q236" s="4">
        <f>IF(C236&gt;0,#REF!,0)</f>
        <v>0</v>
      </c>
    </row>
    <row r="237" spans="1:1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P237" s="4">
        <f>IF(A237&gt;0,#REF!,0)</f>
        <v>0</v>
      </c>
      <c r="Q237" s="4">
        <f>IF(C237&gt;0,#REF!,0)</f>
        <v>0</v>
      </c>
    </row>
    <row r="238" spans="1:1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P238" s="4">
        <f>IF(A238&gt;0,#REF!,0)</f>
        <v>0</v>
      </c>
      <c r="Q238" s="4">
        <f>IF(C238&gt;0,#REF!,0)</f>
        <v>0</v>
      </c>
    </row>
    <row r="239" spans="1:1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P239" s="4">
        <f>IF(A239&gt;0,#REF!,0)</f>
        <v>0</v>
      </c>
      <c r="Q239" s="4">
        <f>IF(C239&gt;0,#REF!,0)</f>
        <v>0</v>
      </c>
    </row>
    <row r="240" spans="1:1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P240" s="4">
        <f>IF(A240&gt;0,#REF!,0)</f>
        <v>0</v>
      </c>
      <c r="Q240" s="4">
        <f>IF(C240&gt;0,#REF!,0)</f>
        <v>0</v>
      </c>
    </row>
    <row r="241" spans="1:1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P241" s="4">
        <f>IF(A241&gt;0,#REF!,0)</f>
        <v>0</v>
      </c>
      <c r="Q241" s="4">
        <f>IF(C241&gt;0,#REF!,0)</f>
        <v>0</v>
      </c>
    </row>
    <row r="242" spans="1:1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P242" s="4">
        <f>IF(A242&gt;0,#REF!,0)</f>
        <v>0</v>
      </c>
      <c r="Q242" s="4">
        <f>IF(C242&gt;0,#REF!,0)</f>
        <v>0</v>
      </c>
    </row>
    <row r="243" spans="1:1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P243" s="4">
        <f>IF(A243&gt;0,#REF!,0)</f>
        <v>0</v>
      </c>
      <c r="Q243" s="4">
        <f>IF(C243&gt;0,#REF!,0)</f>
        <v>0</v>
      </c>
    </row>
    <row r="244" spans="1:1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P244" s="4">
        <f>IF(A244&gt;0,#REF!,0)</f>
        <v>0</v>
      </c>
      <c r="Q244" s="4">
        <f>IF(C244&gt;0,#REF!,0)</f>
        <v>0</v>
      </c>
    </row>
    <row r="245" spans="1:1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P245" s="4">
        <f>IF(A245&gt;0,#REF!,0)</f>
        <v>0</v>
      </c>
      <c r="Q245" s="4">
        <f>IF(C245&gt;0,#REF!,0)</f>
        <v>0</v>
      </c>
    </row>
    <row r="246" spans="1:1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P246" s="4">
        <f>IF(A246&gt;0,#REF!,0)</f>
        <v>0</v>
      </c>
      <c r="Q246" s="4">
        <f>IF(C246&gt;0,#REF!,0)</f>
        <v>0</v>
      </c>
    </row>
    <row r="247" spans="1:1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P247" s="4">
        <f>IF(A247&gt;0,#REF!,0)</f>
        <v>0</v>
      </c>
      <c r="Q247" s="4">
        <f>IF(C247&gt;0,#REF!,0)</f>
        <v>0</v>
      </c>
    </row>
    <row r="248" spans="1:1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P248" s="4">
        <f>IF(A248&gt;0,#REF!,0)</f>
        <v>0</v>
      </c>
      <c r="Q248" s="4">
        <f>IF(C248&gt;0,#REF!,0)</f>
        <v>0</v>
      </c>
    </row>
    <row r="249" spans="1:1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P249" s="4">
        <f>IF(A249&gt;0,#REF!,0)</f>
        <v>0</v>
      </c>
      <c r="Q249" s="4">
        <f>IF(C249&gt;0,#REF!,0)</f>
        <v>0</v>
      </c>
    </row>
    <row r="250" spans="1:1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P250" s="4">
        <f>IF(A250&gt;0,#REF!,0)</f>
        <v>0</v>
      </c>
      <c r="Q250" s="4">
        <f>IF(C250&gt;0,#REF!,0)</f>
        <v>0</v>
      </c>
    </row>
    <row r="251" spans="1:1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P251" s="4">
        <f>IF(A251&gt;0,#REF!,0)</f>
        <v>0</v>
      </c>
      <c r="Q251" s="4">
        <f>IF(C251&gt;0,#REF!,0)</f>
        <v>0</v>
      </c>
    </row>
    <row r="252" spans="1:1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P252" s="4">
        <f>IF(A252&gt;0,#REF!,0)</f>
        <v>0</v>
      </c>
      <c r="Q252" s="4">
        <f>IF(C252&gt;0,#REF!,0)</f>
        <v>0</v>
      </c>
    </row>
    <row r="253" spans="1:1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P253" s="4">
        <f>IF(A253&gt;0,#REF!,0)</f>
        <v>0</v>
      </c>
      <c r="Q253" s="4">
        <f>IF(C253&gt;0,#REF!,0)</f>
        <v>0</v>
      </c>
    </row>
    <row r="254" spans="1:1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P254" s="4">
        <f>IF(A254&gt;0,#REF!,0)</f>
        <v>0</v>
      </c>
      <c r="Q254" s="4">
        <f>IF(C254&gt;0,#REF!,0)</f>
        <v>0</v>
      </c>
    </row>
    <row r="255" spans="1:1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P255" s="4">
        <f>IF(A255&gt;0,#REF!,0)</f>
        <v>0</v>
      </c>
      <c r="Q255" s="4">
        <f>IF(C255&gt;0,#REF!,0)</f>
        <v>0</v>
      </c>
    </row>
    <row r="256" spans="1:1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P256" s="4">
        <f>IF(A256&gt;0,#REF!,0)</f>
        <v>0</v>
      </c>
      <c r="Q256" s="4">
        <f>IF(C256&gt;0,#REF!,0)</f>
        <v>0</v>
      </c>
    </row>
    <row r="257" spans="1:1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P257" s="4">
        <f>IF(A257&gt;0,#REF!,0)</f>
        <v>0</v>
      </c>
      <c r="Q257" s="4">
        <f>IF(C257&gt;0,#REF!,0)</f>
        <v>0</v>
      </c>
    </row>
    <row r="258" spans="1:1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P258" s="4">
        <f>IF(A258&gt;0,#REF!,0)</f>
        <v>0</v>
      </c>
      <c r="Q258" s="4">
        <f>IF(C258&gt;0,#REF!,0)</f>
        <v>0</v>
      </c>
    </row>
    <row r="259" spans="1:1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P259" s="4">
        <f>IF(A259&gt;0,#REF!,0)</f>
        <v>0</v>
      </c>
      <c r="Q259" s="4">
        <f>IF(C259&gt;0,#REF!,0)</f>
        <v>0</v>
      </c>
    </row>
    <row r="260" spans="1:1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P260" s="4">
        <f>IF(A260&gt;0,#REF!,0)</f>
        <v>0</v>
      </c>
      <c r="Q260" s="4">
        <f>IF(C260&gt;0,#REF!,0)</f>
        <v>0</v>
      </c>
    </row>
    <row r="261" spans="1:1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P261" s="4">
        <f>IF(A261&gt;0,#REF!,0)</f>
        <v>0</v>
      </c>
      <c r="Q261" s="4">
        <f>IF(C261&gt;0,#REF!,0)</f>
        <v>0</v>
      </c>
    </row>
    <row r="262" spans="1:1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P262" s="4">
        <f>IF(A262&gt;0,#REF!,0)</f>
        <v>0</v>
      </c>
      <c r="Q262" s="4">
        <f>IF(C262&gt;0,#REF!,0)</f>
        <v>0</v>
      </c>
    </row>
    <row r="263" spans="1:1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P263" s="4">
        <f>IF(A263&gt;0,#REF!,0)</f>
        <v>0</v>
      </c>
      <c r="Q263" s="4">
        <f>IF(C263&gt;0,#REF!,0)</f>
        <v>0</v>
      </c>
    </row>
    <row r="264" spans="1:1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P264" s="4">
        <f>IF(A264&gt;0,#REF!,0)</f>
        <v>0</v>
      </c>
      <c r="Q264" s="4">
        <f>IF(C264&gt;0,#REF!,0)</f>
        <v>0</v>
      </c>
    </row>
    <row r="265" spans="1:1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P265" s="4">
        <f>IF(A265&gt;0,#REF!,0)</f>
        <v>0</v>
      </c>
      <c r="Q265" s="4">
        <f>IF(C265&gt;0,#REF!,0)</f>
        <v>0</v>
      </c>
    </row>
    <row r="266" spans="1:1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P266" s="4">
        <f>IF(A266&gt;0,#REF!,0)</f>
        <v>0</v>
      </c>
      <c r="Q266" s="4">
        <f>IF(C266&gt;0,#REF!,0)</f>
        <v>0</v>
      </c>
    </row>
    <row r="267" spans="1:1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P267" s="4">
        <f>IF(A267&gt;0,#REF!,0)</f>
        <v>0</v>
      </c>
      <c r="Q267" s="4">
        <f>IF(C267&gt;0,#REF!,0)</f>
        <v>0</v>
      </c>
    </row>
    <row r="268" spans="1:1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P268" s="4">
        <f>IF(A268&gt;0,#REF!,0)</f>
        <v>0</v>
      </c>
      <c r="Q268" s="4">
        <f>IF(C268&gt;0,#REF!,0)</f>
        <v>0</v>
      </c>
    </row>
    <row r="269" spans="1:1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P269" s="4">
        <f>IF(A269&gt;0,#REF!,0)</f>
        <v>0</v>
      </c>
      <c r="Q269" s="4">
        <f>IF(C269&gt;0,#REF!,0)</f>
        <v>0</v>
      </c>
    </row>
    <row r="270" spans="1:1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P270" s="4">
        <f>IF(A270&gt;0,#REF!,0)</f>
        <v>0</v>
      </c>
      <c r="Q270" s="4">
        <f>IF(C270&gt;0,#REF!,0)</f>
        <v>0</v>
      </c>
    </row>
    <row r="271" spans="1:1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P271" s="4">
        <f>IF(A271&gt;0,#REF!,0)</f>
        <v>0</v>
      </c>
      <c r="Q271" s="4">
        <f>IF(C271&gt;0,#REF!,0)</f>
        <v>0</v>
      </c>
    </row>
    <row r="272" spans="1:1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P272" s="4">
        <f>IF(A272&gt;0,#REF!,0)</f>
        <v>0</v>
      </c>
      <c r="Q272" s="4">
        <f>IF(C272&gt;0,#REF!,0)</f>
        <v>0</v>
      </c>
    </row>
    <row r="273" spans="1:1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P273" s="4">
        <f>IF(A273&gt;0,#REF!,0)</f>
        <v>0</v>
      </c>
      <c r="Q273" s="4">
        <f>IF(C273&gt;0,#REF!,0)</f>
        <v>0</v>
      </c>
    </row>
    <row r="274" spans="1:1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P274" s="4">
        <f>IF(A274&gt;0,#REF!,0)</f>
        <v>0</v>
      </c>
      <c r="Q274" s="4">
        <f>IF(C274&gt;0,#REF!,0)</f>
        <v>0</v>
      </c>
    </row>
    <row r="275" spans="1:1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P275" s="4">
        <f>IF(A275&gt;0,#REF!,0)</f>
        <v>0</v>
      </c>
      <c r="Q275" s="4">
        <f>IF(C275&gt;0,#REF!,0)</f>
        <v>0</v>
      </c>
    </row>
    <row r="276" spans="1:1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P276" s="4">
        <f>IF(A276&gt;0,#REF!,0)</f>
        <v>0</v>
      </c>
      <c r="Q276" s="4">
        <f>IF(C276&gt;0,#REF!,0)</f>
        <v>0</v>
      </c>
    </row>
    <row r="277" spans="1:1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P277" s="4">
        <f>IF(A277&gt;0,#REF!,0)</f>
        <v>0</v>
      </c>
      <c r="Q277" s="4">
        <f>IF(C277&gt;0,#REF!,0)</f>
        <v>0</v>
      </c>
    </row>
    <row r="278" spans="1:1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P278" s="4">
        <f>IF(A278&gt;0,#REF!,0)</f>
        <v>0</v>
      </c>
      <c r="Q278" s="4">
        <f>IF(C278&gt;0,#REF!,0)</f>
        <v>0</v>
      </c>
    </row>
    <row r="279" spans="1:1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P279" s="4">
        <f>IF(A279&gt;0,#REF!,0)</f>
        <v>0</v>
      </c>
      <c r="Q279" s="4">
        <f>IF(C279&gt;0,#REF!,0)</f>
        <v>0</v>
      </c>
    </row>
    <row r="280" spans="1:1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P280" s="4">
        <f>IF(A280&gt;0,#REF!,0)</f>
        <v>0</v>
      </c>
      <c r="Q280" s="4">
        <f>IF(C280&gt;0,#REF!,0)</f>
        <v>0</v>
      </c>
    </row>
    <row r="281" spans="1:17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P281" s="4">
        <f>IF(A281&gt;0,#REF!,0)</f>
        <v>0</v>
      </c>
      <c r="Q281" s="4">
        <f>IF(C281&gt;0,#REF!,0)</f>
        <v>0</v>
      </c>
    </row>
    <row r="282" spans="1:17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P282" s="4">
        <f>IF(A282&gt;0,#REF!,0)</f>
        <v>0</v>
      </c>
      <c r="Q282" s="4">
        <f>IF(C282&gt;0,#REF!,0)</f>
        <v>0</v>
      </c>
    </row>
    <row r="283" spans="1:17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P283" s="4">
        <f>IF(A283&gt;0,#REF!,0)</f>
        <v>0</v>
      </c>
      <c r="Q283" s="4">
        <f>IF(C283&gt;0,#REF!,0)</f>
        <v>0</v>
      </c>
    </row>
    <row r="284" spans="1:17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P284" s="4">
        <f>IF(A284&gt;0,#REF!,0)</f>
        <v>0</v>
      </c>
      <c r="Q284" s="4">
        <f>IF(C284&gt;0,#REF!,0)</f>
        <v>0</v>
      </c>
    </row>
    <row r="285" spans="1:17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P285" s="4">
        <f>IF(A285&gt;0,#REF!,0)</f>
        <v>0</v>
      </c>
      <c r="Q285" s="4">
        <f>IF(C285&gt;0,#REF!,0)</f>
        <v>0</v>
      </c>
    </row>
    <row r="286" spans="1:17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P286" s="4">
        <f>IF(A286&gt;0,#REF!,0)</f>
        <v>0</v>
      </c>
      <c r="Q286" s="4">
        <f>IF(C286&gt;0,#REF!,0)</f>
        <v>0</v>
      </c>
    </row>
    <row r="287" spans="1:17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P287" s="4">
        <f>IF(A287&gt;0,#REF!,0)</f>
        <v>0</v>
      </c>
      <c r="Q287" s="4">
        <f>IF(C287&gt;0,#REF!,0)</f>
        <v>0</v>
      </c>
    </row>
    <row r="288" spans="1:17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P288" s="4">
        <f>IF(A288&gt;0,#REF!,0)</f>
        <v>0</v>
      </c>
      <c r="Q288" s="4">
        <f>IF(C288&gt;0,#REF!,0)</f>
        <v>0</v>
      </c>
    </row>
    <row r="289" spans="1:17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P289" s="4">
        <f>IF(A289&gt;0,#REF!,0)</f>
        <v>0</v>
      </c>
      <c r="Q289" s="4">
        <f>IF(C289&gt;0,#REF!,0)</f>
        <v>0</v>
      </c>
    </row>
    <row r="290" spans="1:17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P290" s="4">
        <f>IF(A290&gt;0,#REF!,0)</f>
        <v>0</v>
      </c>
      <c r="Q290" s="4">
        <f>IF(C290&gt;0,#REF!,0)</f>
        <v>0</v>
      </c>
    </row>
    <row r="291" spans="1:17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P291" s="4">
        <f>IF(A291&gt;0,#REF!,0)</f>
        <v>0</v>
      </c>
      <c r="Q291" s="4">
        <f>IF(C291&gt;0,#REF!,0)</f>
        <v>0</v>
      </c>
    </row>
    <row r="292" spans="1:17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P292" s="4">
        <f>IF(A292&gt;0,#REF!,0)</f>
        <v>0</v>
      </c>
      <c r="Q292" s="4">
        <f>IF(C292&gt;0,#REF!,0)</f>
        <v>0</v>
      </c>
    </row>
    <row r="293" spans="1:17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P293" s="4">
        <f>IF(A293&gt;0,#REF!,0)</f>
        <v>0</v>
      </c>
      <c r="Q293" s="4">
        <f>IF(C293&gt;0,#REF!,0)</f>
        <v>0</v>
      </c>
    </row>
    <row r="294" spans="1:17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P294" s="4">
        <f>IF(A294&gt;0,#REF!,0)</f>
        <v>0</v>
      </c>
      <c r="Q294" s="4">
        <f>IF(C294&gt;0,#REF!,0)</f>
        <v>0</v>
      </c>
    </row>
    <row r="295" spans="1:17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P295" s="4">
        <f>IF(A295&gt;0,#REF!,0)</f>
        <v>0</v>
      </c>
      <c r="Q295" s="4">
        <f>IF(C295&gt;0,#REF!,0)</f>
        <v>0</v>
      </c>
    </row>
    <row r="296" spans="1:17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P296" s="4">
        <f>IF(A296&gt;0,#REF!,0)</f>
        <v>0</v>
      </c>
      <c r="Q296" s="4">
        <f>IF(C296&gt;0,#REF!,0)</f>
        <v>0</v>
      </c>
    </row>
    <row r="297" spans="1:17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P297" s="4">
        <f>IF(A297&gt;0,#REF!,0)</f>
        <v>0</v>
      </c>
      <c r="Q297" s="4">
        <f>IF(C297&gt;0,#REF!,0)</f>
        <v>0</v>
      </c>
    </row>
    <row r="298" spans="1:17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P298" s="4">
        <f>IF(A298&gt;0,#REF!,0)</f>
        <v>0</v>
      </c>
      <c r="Q298" s="4">
        <f>IF(C298&gt;0,#REF!,0)</f>
        <v>0</v>
      </c>
    </row>
    <row r="299" spans="1:17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P299" s="4">
        <f>IF(A299&gt;0,#REF!,0)</f>
        <v>0</v>
      </c>
      <c r="Q299" s="4">
        <f>IF(C299&gt;0,#REF!,0)</f>
        <v>0</v>
      </c>
    </row>
    <row r="300" spans="1:17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P300" s="4">
        <f>IF(A300&gt;0,#REF!,0)</f>
        <v>0</v>
      </c>
      <c r="Q300" s="4">
        <f>IF(C300&gt;0,#REF!,0)</f>
        <v>0</v>
      </c>
    </row>
    <row r="301" spans="1:17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P301" s="4">
        <f>IF(A301&gt;0,#REF!,0)</f>
        <v>0</v>
      </c>
      <c r="Q301" s="4">
        <f>IF(C301&gt;0,#REF!,0)</f>
        <v>0</v>
      </c>
    </row>
    <row r="302" spans="1:17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P302" s="4">
        <f>IF(A302&gt;0,#REF!,0)</f>
        <v>0</v>
      </c>
      <c r="Q302" s="4">
        <f>IF(C302&gt;0,#REF!,0)</f>
        <v>0</v>
      </c>
    </row>
    <row r="303" spans="1:1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P303" s="4">
        <f>IF(A303&gt;0,#REF!,0)</f>
        <v>0</v>
      </c>
      <c r="Q303" s="4">
        <f>IF(C303&gt;0,#REF!,0)</f>
        <v>0</v>
      </c>
    </row>
    <row r="304" spans="1:1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P304" s="4">
        <f>IF(A304&gt;0,#REF!,0)</f>
        <v>0</v>
      </c>
      <c r="Q304" s="4">
        <f>IF(C304&gt;0,#REF!,0)</f>
        <v>0</v>
      </c>
    </row>
    <row r="305" spans="1:1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P305" s="4">
        <f>IF(A305&gt;0,#REF!,0)</f>
        <v>0</v>
      </c>
      <c r="Q305" s="4">
        <f>IF(C305&gt;0,#REF!,0)</f>
        <v>0</v>
      </c>
    </row>
    <row r="306" spans="1:17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P306" s="4">
        <f>IF(A306&gt;0,#REF!,0)</f>
        <v>0</v>
      </c>
      <c r="Q306" s="4">
        <f>IF(C306&gt;0,#REF!,0)</f>
        <v>0</v>
      </c>
    </row>
    <row r="307" spans="1:17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P307" s="4">
        <f>IF(A307&gt;0,#REF!,0)</f>
        <v>0</v>
      </c>
      <c r="Q307" s="4">
        <f>IF(C307&gt;0,#REF!,0)</f>
        <v>0</v>
      </c>
    </row>
    <row r="308" spans="1:17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P308" s="4">
        <f>IF(A308&gt;0,#REF!,0)</f>
        <v>0</v>
      </c>
      <c r="Q308" s="4">
        <f>IF(C308&gt;0,#REF!,0)</f>
        <v>0</v>
      </c>
    </row>
    <row r="309" spans="1:17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P309" s="4">
        <f>IF(A309&gt;0,#REF!,0)</f>
        <v>0</v>
      </c>
      <c r="Q309" s="4">
        <f>IF(C309&gt;0,#REF!,0)</f>
        <v>0</v>
      </c>
    </row>
    <row r="310" spans="1:17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P310" s="4">
        <f>IF(A310&gt;0,#REF!,0)</f>
        <v>0</v>
      </c>
      <c r="Q310" s="4">
        <f>IF(C310&gt;0,#REF!,0)</f>
        <v>0</v>
      </c>
    </row>
    <row r="311" spans="1:17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P311" s="4">
        <f>IF(A311&gt;0,#REF!,0)</f>
        <v>0</v>
      </c>
      <c r="Q311" s="4">
        <f>IF(C311&gt;0,#REF!,0)</f>
        <v>0</v>
      </c>
    </row>
    <row r="312" spans="1:17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P312" s="4">
        <f>IF(A312&gt;0,#REF!,0)</f>
        <v>0</v>
      </c>
      <c r="Q312" s="4">
        <f>IF(C312&gt;0,#REF!,0)</f>
        <v>0</v>
      </c>
    </row>
    <row r="313" spans="1:17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P313" s="4">
        <f>IF(A313&gt;0,#REF!,0)</f>
        <v>0</v>
      </c>
      <c r="Q313" s="4">
        <f>IF(C313&gt;0,#REF!,0)</f>
        <v>0</v>
      </c>
    </row>
    <row r="314" spans="1:17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P314" s="4">
        <f>IF(A314&gt;0,#REF!,0)</f>
        <v>0</v>
      </c>
      <c r="Q314" s="4">
        <f>IF(C314&gt;0,#REF!,0)</f>
        <v>0</v>
      </c>
    </row>
    <row r="315" spans="1:17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P315" s="4">
        <f>IF(A315&gt;0,#REF!,0)</f>
        <v>0</v>
      </c>
      <c r="Q315" s="4">
        <f>IF(C315&gt;0,#REF!,0)</f>
        <v>0</v>
      </c>
    </row>
    <row r="316" spans="1:17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P316" s="4">
        <f>IF(A316&gt;0,#REF!,0)</f>
        <v>0</v>
      </c>
      <c r="Q316" s="4">
        <f>IF(C316&gt;0,#REF!,0)</f>
        <v>0</v>
      </c>
    </row>
    <row r="317" spans="1:17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P317" s="4">
        <f>IF(A317&gt;0,#REF!,0)</f>
        <v>0</v>
      </c>
      <c r="Q317" s="4">
        <f>IF(C317&gt;0,#REF!,0)</f>
        <v>0</v>
      </c>
    </row>
    <row r="318" spans="1:17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P318" s="4">
        <f>IF(A318&gt;0,#REF!,0)</f>
        <v>0</v>
      </c>
      <c r="Q318" s="4">
        <f>IF(C318&gt;0,#REF!,0)</f>
        <v>0</v>
      </c>
    </row>
    <row r="319" spans="1:17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P319" s="4">
        <f>IF(A319&gt;0,#REF!,0)</f>
        <v>0</v>
      </c>
      <c r="Q319" s="4">
        <f>IF(C319&gt;0,#REF!,0)</f>
        <v>0</v>
      </c>
    </row>
    <row r="320" spans="1:17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P320" s="4">
        <f>IF(A320&gt;0,#REF!,0)</f>
        <v>0</v>
      </c>
      <c r="Q320" s="4">
        <f>IF(C320&gt;0,#REF!,0)</f>
        <v>0</v>
      </c>
    </row>
    <row r="321" spans="1:17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P321" s="4">
        <f>IF(A321&gt;0,#REF!,0)</f>
        <v>0</v>
      </c>
      <c r="Q321" s="4">
        <f>IF(C321&gt;0,#REF!,0)</f>
        <v>0</v>
      </c>
    </row>
    <row r="322" spans="1:17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P322" s="4">
        <f>IF(A322&gt;0,#REF!,0)</f>
        <v>0</v>
      </c>
      <c r="Q322" s="4">
        <f>IF(C322&gt;0,#REF!,0)</f>
        <v>0</v>
      </c>
    </row>
    <row r="323" spans="1:17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P323" s="4">
        <f>IF(A323&gt;0,#REF!,0)</f>
        <v>0</v>
      </c>
      <c r="Q323" s="4">
        <f>IF(C323&gt;0,#REF!,0)</f>
        <v>0</v>
      </c>
    </row>
    <row r="324" spans="1:17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P324" s="4">
        <f>IF(A324&gt;0,#REF!,0)</f>
        <v>0</v>
      </c>
      <c r="Q324" s="4">
        <f>IF(C324&gt;0,#REF!,0)</f>
        <v>0</v>
      </c>
    </row>
    <row r="325" spans="1:17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P325" s="4">
        <f>IF(A325&gt;0,#REF!,0)</f>
        <v>0</v>
      </c>
      <c r="Q325" s="4">
        <f>IF(C325&gt;0,#REF!,0)</f>
        <v>0</v>
      </c>
    </row>
    <row r="326" spans="1:17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P326" s="4">
        <f>IF(A326&gt;0,#REF!,0)</f>
        <v>0</v>
      </c>
      <c r="Q326" s="4">
        <f>IF(C326&gt;0,#REF!,0)</f>
        <v>0</v>
      </c>
    </row>
    <row r="327" spans="1:17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P327" s="4">
        <f>IF(A327&gt;0,#REF!,0)</f>
        <v>0</v>
      </c>
      <c r="Q327" s="4">
        <f>IF(C327&gt;0,#REF!,0)</f>
        <v>0</v>
      </c>
    </row>
    <row r="328" spans="1:17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P328" s="4">
        <f>IF(A328&gt;0,#REF!,0)</f>
        <v>0</v>
      </c>
      <c r="Q328" s="4">
        <f>IF(C328&gt;0,#REF!,0)</f>
        <v>0</v>
      </c>
    </row>
    <row r="329" spans="1:17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P329" s="4">
        <f>IF(A329&gt;0,#REF!,0)</f>
        <v>0</v>
      </c>
      <c r="Q329" s="4">
        <f>IF(C329&gt;0,#REF!,0)</f>
        <v>0</v>
      </c>
    </row>
    <row r="330" spans="1:17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P330" s="4">
        <f>IF(A330&gt;0,#REF!,0)</f>
        <v>0</v>
      </c>
      <c r="Q330" s="4">
        <f>IF(C330&gt;0,#REF!,0)</f>
        <v>0</v>
      </c>
    </row>
    <row r="331" spans="1:17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P331" s="4">
        <f>IF(A331&gt;0,#REF!,0)</f>
        <v>0</v>
      </c>
      <c r="Q331" s="4">
        <f>IF(C331&gt;0,#REF!,0)</f>
        <v>0</v>
      </c>
    </row>
    <row r="332" spans="1:17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P332" s="4">
        <f>IF(A332&gt;0,#REF!,0)</f>
        <v>0</v>
      </c>
      <c r="Q332" s="4">
        <f>IF(C332&gt;0,#REF!,0)</f>
        <v>0</v>
      </c>
    </row>
    <row r="333" spans="1:17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P333" s="4">
        <f>IF(A333&gt;0,#REF!,0)</f>
        <v>0</v>
      </c>
      <c r="Q333" s="4">
        <f>IF(C333&gt;0,#REF!,0)</f>
        <v>0</v>
      </c>
    </row>
    <row r="334" spans="1:17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P334" s="4">
        <f>IF(A334&gt;0,#REF!,0)</f>
        <v>0</v>
      </c>
      <c r="Q334" s="4">
        <f>IF(C334&gt;0,#REF!,0)</f>
        <v>0</v>
      </c>
    </row>
    <row r="335" spans="1:17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P335" s="4">
        <f>IF(A335&gt;0,#REF!,0)</f>
        <v>0</v>
      </c>
      <c r="Q335" s="4">
        <f>IF(C335&gt;0,#REF!,0)</f>
        <v>0</v>
      </c>
    </row>
    <row r="336" spans="1:17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P336" s="4">
        <f>IF(A336&gt;0,#REF!,0)</f>
        <v>0</v>
      </c>
      <c r="Q336" s="4">
        <f>IF(C336&gt;0,#REF!,0)</f>
        <v>0</v>
      </c>
    </row>
    <row r="337" spans="1:17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P337" s="4">
        <f>IF(A337&gt;0,#REF!,0)</f>
        <v>0</v>
      </c>
      <c r="Q337" s="4">
        <f>IF(C337&gt;0,#REF!,0)</f>
        <v>0</v>
      </c>
    </row>
    <row r="338" spans="1:17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P338" s="4">
        <f>IF(A338&gt;0,#REF!,0)</f>
        <v>0</v>
      </c>
      <c r="Q338" s="4">
        <f>IF(C338&gt;0,#REF!,0)</f>
        <v>0</v>
      </c>
    </row>
    <row r="339" spans="1:17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P339" s="4">
        <f>IF(A339&gt;0,#REF!,0)</f>
        <v>0</v>
      </c>
      <c r="Q339" s="4">
        <f>IF(C339&gt;0,#REF!,0)</f>
        <v>0</v>
      </c>
    </row>
    <row r="340" spans="1:17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P340" s="4">
        <f>IF(A340&gt;0,#REF!,0)</f>
        <v>0</v>
      </c>
      <c r="Q340" s="4">
        <f>IF(C340&gt;0,#REF!,0)</f>
        <v>0</v>
      </c>
    </row>
    <row r="341" spans="1:17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P341" s="4">
        <f>IF(A341&gt;0,#REF!,0)</f>
        <v>0</v>
      </c>
      <c r="Q341" s="4">
        <f>IF(C341&gt;0,#REF!,0)</f>
        <v>0</v>
      </c>
    </row>
    <row r="342" spans="1:17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P342" s="4">
        <f>IF(A342&gt;0,#REF!,0)</f>
        <v>0</v>
      </c>
      <c r="Q342" s="4">
        <f>IF(C342&gt;0,#REF!,0)</f>
        <v>0</v>
      </c>
    </row>
    <row r="343" spans="1:17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P343" s="4">
        <f>IF(A343&gt;0,#REF!,0)</f>
        <v>0</v>
      </c>
      <c r="Q343" s="4">
        <f>IF(C343&gt;0,#REF!,0)</f>
        <v>0</v>
      </c>
    </row>
    <row r="344" spans="1:17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P344" s="4">
        <f>IF(A344&gt;0,#REF!,0)</f>
        <v>0</v>
      </c>
      <c r="Q344" s="4">
        <f>IF(C344&gt;0,#REF!,0)</f>
        <v>0</v>
      </c>
    </row>
    <row r="345" spans="1:17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P345" s="4">
        <f>IF(A345&gt;0,#REF!,0)</f>
        <v>0</v>
      </c>
      <c r="Q345" s="4">
        <f>IF(C345&gt;0,#REF!,0)</f>
        <v>0</v>
      </c>
    </row>
    <row r="346" spans="1:17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P346" s="4">
        <f>IF(A346&gt;0,#REF!,0)</f>
        <v>0</v>
      </c>
      <c r="Q346" s="4">
        <f>IF(C346&gt;0,#REF!,0)</f>
        <v>0</v>
      </c>
    </row>
    <row r="347" spans="1:17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P347" s="4">
        <f>IF(A347&gt;0,#REF!,0)</f>
        <v>0</v>
      </c>
      <c r="Q347" s="4">
        <f>IF(C347&gt;0,#REF!,0)</f>
        <v>0</v>
      </c>
    </row>
    <row r="348" spans="1:17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P348" s="4">
        <f>IF(A348&gt;0,#REF!,0)</f>
        <v>0</v>
      </c>
      <c r="Q348" s="4">
        <f>IF(C348&gt;0,#REF!,0)</f>
        <v>0</v>
      </c>
    </row>
    <row r="349" spans="1:17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P349" s="4">
        <f>IF(A349&gt;0,#REF!,0)</f>
        <v>0</v>
      </c>
      <c r="Q349" s="4">
        <f>IF(C349&gt;0,#REF!,0)</f>
        <v>0</v>
      </c>
    </row>
    <row r="350" spans="1:17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P350" s="4">
        <f>IF(A350&gt;0,#REF!,0)</f>
        <v>0</v>
      </c>
      <c r="Q350" s="4">
        <f>IF(C350&gt;0,#REF!,0)</f>
        <v>0</v>
      </c>
    </row>
    <row r="351" spans="1:17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P351" s="4">
        <f>IF(A351&gt;0,#REF!,0)</f>
        <v>0</v>
      </c>
      <c r="Q351" s="4">
        <f>IF(C351&gt;0,#REF!,0)</f>
        <v>0</v>
      </c>
    </row>
    <row r="352" spans="1:17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P352" s="4">
        <f>IF(A352&gt;0,#REF!,0)</f>
        <v>0</v>
      </c>
      <c r="Q352" s="4">
        <f>IF(C352&gt;0,#REF!,0)</f>
        <v>0</v>
      </c>
    </row>
    <row r="353" spans="1:17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P353" s="4">
        <f>IF(A353&gt;0,#REF!,0)</f>
        <v>0</v>
      </c>
      <c r="Q353" s="4">
        <f>IF(C353&gt;0,#REF!,0)</f>
        <v>0</v>
      </c>
    </row>
    <row r="354" spans="1:17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P354" s="4">
        <f>IF(A354&gt;0,#REF!,0)</f>
        <v>0</v>
      </c>
      <c r="Q354" s="4">
        <f>IF(C354&gt;0,#REF!,0)</f>
        <v>0</v>
      </c>
    </row>
    <row r="355" spans="1:17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P355" s="4">
        <f>IF(A355&gt;0,#REF!,0)</f>
        <v>0</v>
      </c>
      <c r="Q355" s="4">
        <f>IF(C355&gt;0,#REF!,0)</f>
        <v>0</v>
      </c>
    </row>
    <row r="356" spans="1:17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P356" s="4">
        <f>IF(A356&gt;0,#REF!,0)</f>
        <v>0</v>
      </c>
      <c r="Q356" s="4">
        <f>IF(C356&gt;0,#REF!,0)</f>
        <v>0</v>
      </c>
    </row>
    <row r="357" spans="1:17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P357" s="4">
        <f>IF(A357&gt;0,#REF!,0)</f>
        <v>0</v>
      </c>
      <c r="Q357" s="4">
        <f>IF(C357&gt;0,#REF!,0)</f>
        <v>0</v>
      </c>
    </row>
    <row r="358" spans="1:17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P358" s="4">
        <f>IF(A358&gt;0,#REF!,0)</f>
        <v>0</v>
      </c>
      <c r="Q358" s="4">
        <f>IF(C358&gt;0,#REF!,0)</f>
        <v>0</v>
      </c>
    </row>
    <row r="359" spans="1:17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P359" s="4">
        <f>IF(A359&gt;0,#REF!,0)</f>
        <v>0</v>
      </c>
      <c r="Q359" s="4">
        <f>IF(C359&gt;0,#REF!,0)</f>
        <v>0</v>
      </c>
    </row>
    <row r="360" spans="1:17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P360" s="4">
        <f>IF(A360&gt;0,#REF!,0)</f>
        <v>0</v>
      </c>
      <c r="Q360" s="4">
        <f>IF(C360&gt;0,#REF!,0)</f>
        <v>0</v>
      </c>
    </row>
    <row r="361" spans="1:17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P361" s="4">
        <f>IF(A361&gt;0,#REF!,0)</f>
        <v>0</v>
      </c>
      <c r="Q361" s="4">
        <f>IF(C361&gt;0,#REF!,0)</f>
        <v>0</v>
      </c>
    </row>
    <row r="362" spans="1:17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P362" s="4">
        <f>IF(A362&gt;0,#REF!,0)</f>
        <v>0</v>
      </c>
      <c r="Q362" s="4">
        <f>IF(C362&gt;0,#REF!,0)</f>
        <v>0</v>
      </c>
    </row>
    <row r="363" spans="1:17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P363" s="4">
        <f>IF(A363&gt;0,#REF!,0)</f>
        <v>0</v>
      </c>
      <c r="Q363" s="4">
        <f>IF(C363&gt;0,#REF!,0)</f>
        <v>0</v>
      </c>
    </row>
    <row r="364" spans="1:17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P364" s="4">
        <f>IF(A364&gt;0,#REF!,0)</f>
        <v>0</v>
      </c>
      <c r="Q364" s="4">
        <f>IF(C364&gt;0,#REF!,0)</f>
        <v>0</v>
      </c>
    </row>
    <row r="365" spans="1:17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P365" s="4">
        <f>IF(A365&gt;0,#REF!,0)</f>
        <v>0</v>
      </c>
      <c r="Q365" s="4">
        <f>IF(C365&gt;0,#REF!,0)</f>
        <v>0</v>
      </c>
    </row>
    <row r="366" spans="1:17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P366" s="4">
        <f>IF(A366&gt;0,#REF!,0)</f>
        <v>0</v>
      </c>
      <c r="Q366" s="4">
        <f>IF(C366&gt;0,#REF!,0)</f>
        <v>0</v>
      </c>
    </row>
    <row r="367" spans="1:17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P367" s="4">
        <f>IF(A367&gt;0,#REF!,0)</f>
        <v>0</v>
      </c>
      <c r="Q367" s="4">
        <f>IF(C367&gt;0,#REF!,0)</f>
        <v>0</v>
      </c>
    </row>
    <row r="368" spans="1:17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P368" s="4">
        <f>IF(A368&gt;0,#REF!,0)</f>
        <v>0</v>
      </c>
      <c r="Q368" s="4">
        <f>IF(C368&gt;0,#REF!,0)</f>
        <v>0</v>
      </c>
    </row>
    <row r="369" spans="1:17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P369" s="4">
        <f>IF(A369&gt;0,#REF!,0)</f>
        <v>0</v>
      </c>
      <c r="Q369" s="4">
        <f>IF(C369&gt;0,#REF!,0)</f>
        <v>0</v>
      </c>
    </row>
    <row r="370" spans="1:17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P370" s="4">
        <f>IF(A370&gt;0,#REF!,0)</f>
        <v>0</v>
      </c>
      <c r="Q370" s="4">
        <f>IF(C370&gt;0,#REF!,0)</f>
        <v>0</v>
      </c>
    </row>
    <row r="371" spans="1:17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P371" s="4">
        <f>IF(A371&gt;0,#REF!,0)</f>
        <v>0</v>
      </c>
      <c r="Q371" s="4">
        <f>IF(C371&gt;0,#REF!,0)</f>
        <v>0</v>
      </c>
    </row>
    <row r="372" spans="1:17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P372" s="4">
        <f>IF(A372&gt;0,#REF!,0)</f>
        <v>0</v>
      </c>
      <c r="Q372" s="4">
        <f>IF(C372&gt;0,#REF!,0)</f>
        <v>0</v>
      </c>
    </row>
    <row r="373" spans="1:17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P373" s="4">
        <f>IF(A373&gt;0,#REF!,0)</f>
        <v>0</v>
      </c>
      <c r="Q373" s="4">
        <f>IF(C373&gt;0,#REF!,0)</f>
        <v>0</v>
      </c>
    </row>
    <row r="374" spans="1:17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P374" s="4">
        <f>IF(A374&gt;0,#REF!,0)</f>
        <v>0</v>
      </c>
      <c r="Q374" s="4">
        <f>IF(C374&gt;0,#REF!,0)</f>
        <v>0</v>
      </c>
    </row>
    <row r="375" spans="1:17" ht="24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P375" s="4">
        <f>IF(A375&gt;0,#REF!,0)</f>
        <v>0</v>
      </c>
      <c r="Q375" s="4">
        <f>IF(C375&gt;0,#REF!,0)</f>
        <v>0</v>
      </c>
    </row>
    <row r="376" spans="1:17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P376" s="4">
        <f>IF(A376&gt;0,#REF!,0)</f>
        <v>0</v>
      </c>
      <c r="Q376" s="4">
        <f>IF(C376&gt;0,#REF!,0)</f>
        <v>0</v>
      </c>
    </row>
    <row r="377" spans="1:17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P377" s="4">
        <f>IF(A377&gt;0,#REF!,0)</f>
        <v>0</v>
      </c>
      <c r="Q377" s="4">
        <f>IF(C377&gt;0,#REF!,0)</f>
        <v>0</v>
      </c>
    </row>
    <row r="378" spans="1:17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P378" s="4">
        <f>IF(A378&gt;0,#REF!,0)</f>
        <v>0</v>
      </c>
      <c r="Q378" s="4">
        <f>IF(C378&gt;0,#REF!,0)</f>
        <v>0</v>
      </c>
    </row>
    <row r="379" spans="1:17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P379" s="4">
        <f>IF(A379&gt;0,#REF!,0)</f>
        <v>0</v>
      </c>
      <c r="Q379" s="4">
        <f>IF(C379&gt;0,#REF!,0)</f>
        <v>0</v>
      </c>
    </row>
    <row r="380" spans="1:17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P380" s="4">
        <f>IF(A380&gt;0,#REF!,0)</f>
        <v>0</v>
      </c>
      <c r="Q380" s="4">
        <f>IF(C380&gt;0,#REF!,0)</f>
        <v>0</v>
      </c>
    </row>
    <row r="381" spans="1:17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P381" s="4">
        <f>IF(A381&gt;0,#REF!,0)</f>
        <v>0</v>
      </c>
      <c r="Q381" s="4">
        <f>IF(C381&gt;0,#REF!,0)</f>
        <v>0</v>
      </c>
    </row>
    <row r="382" spans="1:17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P382" s="4">
        <f>IF(A382&gt;0,#REF!,0)</f>
        <v>0</v>
      </c>
      <c r="Q382" s="4">
        <f>IF(C382&gt;0,#REF!,0)</f>
        <v>0</v>
      </c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7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P384" s="4">
        <f>IF(A384&gt;0,#REF!,0)</f>
        <v>0</v>
      </c>
      <c r="Q384" s="4">
        <f>IF(C384&gt;0,#REF!,0)</f>
        <v>0</v>
      </c>
    </row>
    <row r="385" spans="1:17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P385" s="4">
        <f>IF(A385&gt;0,#REF!,0)</f>
        <v>0</v>
      </c>
      <c r="Q385" s="4">
        <f>IF(C385&gt;0,#REF!,0)</f>
        <v>0</v>
      </c>
    </row>
    <row r="386" spans="1:17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P386" s="4">
        <f>IF(A386&gt;0,#REF!,0)</f>
        <v>0</v>
      </c>
      <c r="Q386" s="4">
        <f>IF(C386&gt;0,#REF!,0)</f>
        <v>0</v>
      </c>
    </row>
    <row r="387" spans="1:17" ht="27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P387" s="4">
        <f>IF(A387&gt;0,#REF!,0)</f>
        <v>0</v>
      </c>
      <c r="Q387" s="4">
        <f>IF(C387&gt;0,#REF!,0)</f>
        <v>0</v>
      </c>
    </row>
    <row r="388" spans="1:17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P388" s="4">
        <f>IF(A388&gt;0,#REF!,0)</f>
        <v>0</v>
      </c>
      <c r="Q388" s="4">
        <f>IF(C388&gt;0,#REF!,0)</f>
        <v>0</v>
      </c>
    </row>
    <row r="389" spans="1:17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P389" s="4">
        <f>IF(A389&gt;0,#REF!,0)</f>
        <v>0</v>
      </c>
      <c r="Q389" s="4">
        <f>IF(C389&gt;0,#REF!,0)</f>
        <v>0</v>
      </c>
    </row>
    <row r="390" spans="1:17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P390" s="4">
        <f>IF(A390&gt;0,#REF!,0)</f>
        <v>0</v>
      </c>
      <c r="Q390" s="4">
        <f>IF(C390&gt;0,#REF!,0)</f>
        <v>0</v>
      </c>
    </row>
    <row r="391" spans="1:17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P391" s="4">
        <f>IF(A391&gt;0,#REF!,0)</f>
        <v>0</v>
      </c>
      <c r="Q391" s="4">
        <f>IF(C391&gt;0,#REF!,0)</f>
        <v>0</v>
      </c>
    </row>
    <row r="392" spans="1:17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P392" s="4">
        <f>IF(A392&gt;0,#REF!,0)</f>
        <v>0</v>
      </c>
      <c r="Q392" s="4">
        <f>IF(C392&gt;0,#REF!,0)</f>
        <v>0</v>
      </c>
    </row>
    <row r="393" spans="1:17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P393" s="4">
        <f>IF(A393&gt;0,#REF!,0)</f>
        <v>0</v>
      </c>
      <c r="Q393" s="4">
        <f>IF(C393&gt;0,#REF!,0)</f>
        <v>0</v>
      </c>
    </row>
    <row r="394" spans="1:17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P394" s="4">
        <f>IF(A394&gt;0,#REF!,0)</f>
        <v>0</v>
      </c>
      <c r="Q394" s="4">
        <f>IF(C394&gt;0,#REF!,0)</f>
        <v>0</v>
      </c>
    </row>
    <row r="395" spans="1:17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P395" s="4">
        <f>IF(A395&gt;0,#REF!,0)</f>
        <v>0</v>
      </c>
      <c r="Q395" s="4">
        <f>IF(C395&gt;0,#REF!,0)</f>
        <v>0</v>
      </c>
    </row>
    <row r="396" spans="1:17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P396" s="4">
        <f>IF(A396&gt;0,#REF!,0)</f>
        <v>0</v>
      </c>
      <c r="Q396" s="4">
        <f>IF(C396&gt;0,#REF!,0)</f>
        <v>0</v>
      </c>
    </row>
    <row r="397" spans="1:17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P397" s="4">
        <f>IF(A397&gt;0,#REF!,0)</f>
        <v>0</v>
      </c>
      <c r="Q397" s="4">
        <f>IF(C397&gt;0,#REF!,0)</f>
        <v>0</v>
      </c>
    </row>
    <row r="398" spans="1:17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P398" s="4">
        <f>IF(A398&gt;0,#REF!,0)</f>
        <v>0</v>
      </c>
      <c r="Q398" s="4">
        <f>IF(C398&gt;0,#REF!,0)</f>
        <v>0</v>
      </c>
    </row>
    <row r="399" spans="1:17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P399" s="4">
        <f>IF(A399&gt;0,#REF!,0)</f>
        <v>0</v>
      </c>
      <c r="Q399" s="4">
        <f>IF(C399&gt;0,#REF!,0)</f>
        <v>0</v>
      </c>
    </row>
    <row r="400" spans="1:17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P400" s="4">
        <f>IF(A400&gt;0,#REF!,0)</f>
        <v>0</v>
      </c>
      <c r="Q400" s="4">
        <f>IF(C400&gt;0,#REF!,0)</f>
        <v>0</v>
      </c>
    </row>
    <row r="401" spans="1:17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P401" s="4">
        <f>IF(A401&gt;0,#REF!,0)</f>
        <v>0</v>
      </c>
      <c r="Q401" s="4">
        <f>IF(C401&gt;0,#REF!,0)</f>
        <v>0</v>
      </c>
    </row>
    <row r="402" spans="1:17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P402" s="4">
        <f>IF(A402&gt;0,#REF!,0)</f>
        <v>0</v>
      </c>
      <c r="Q402" s="4">
        <f>IF(C402&gt;0,#REF!,0)</f>
        <v>0</v>
      </c>
    </row>
    <row r="403" spans="1:17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P403" s="4">
        <f>IF(A403&gt;0,#REF!,0)</f>
        <v>0</v>
      </c>
      <c r="Q403" s="4">
        <f>IF(C403&gt;0,#REF!,0)</f>
        <v>0</v>
      </c>
    </row>
    <row r="404" spans="1:17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P404" s="4">
        <f>IF(A404&gt;0,#REF!,0)</f>
        <v>0</v>
      </c>
      <c r="Q404" s="4">
        <f>IF(C404&gt;0,#REF!,0)</f>
        <v>0</v>
      </c>
    </row>
    <row r="405" spans="1:17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P405" s="4">
        <f>IF(A405&gt;0,#REF!,0)</f>
        <v>0</v>
      </c>
      <c r="Q405" s="4">
        <f>IF(C405&gt;0,#REF!,0)</f>
        <v>0</v>
      </c>
    </row>
    <row r="406" spans="1:17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P406" s="4">
        <f>IF(A406&gt;0,#REF!,0)</f>
        <v>0</v>
      </c>
      <c r="Q406" s="4">
        <f>IF(C406&gt;0,#REF!,0)</f>
        <v>0</v>
      </c>
    </row>
    <row r="407" spans="1:17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P407" s="4">
        <f>IF(A407&gt;0,#REF!,0)</f>
        <v>0</v>
      </c>
      <c r="Q407" s="4">
        <f>IF(C407&gt;0,#REF!,0)</f>
        <v>0</v>
      </c>
    </row>
    <row r="408" spans="1:17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P408" s="4">
        <f>IF(A408&gt;0,#REF!,0)</f>
        <v>0</v>
      </c>
      <c r="Q408" s="4">
        <f>IF(C408&gt;0,#REF!,0)</f>
        <v>0</v>
      </c>
    </row>
    <row r="409" spans="1:17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P409" s="4">
        <f>IF(A409&gt;0,#REF!,0)</f>
        <v>0</v>
      </c>
      <c r="Q409" s="4">
        <f>IF(C409&gt;0,#REF!,0)</f>
        <v>0</v>
      </c>
    </row>
    <row r="410" spans="1:17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P410" s="4">
        <f>IF(A410&gt;0,#REF!,0)</f>
        <v>0</v>
      </c>
      <c r="Q410" s="4">
        <f>IF(C410&gt;0,#REF!,0)</f>
        <v>0</v>
      </c>
    </row>
    <row r="411" spans="1:17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P411" s="4">
        <f>IF(A411&gt;0,#REF!,0)</f>
        <v>0</v>
      </c>
      <c r="Q411" s="4">
        <f>IF(C411&gt;0,#REF!,0)</f>
        <v>0</v>
      </c>
    </row>
    <row r="412" spans="1:17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P412" s="4">
        <f>IF(A412&gt;0,#REF!,0)</f>
        <v>0</v>
      </c>
      <c r="Q412" s="4">
        <f>IF(C412&gt;0,#REF!,0)</f>
        <v>0</v>
      </c>
    </row>
    <row r="413" spans="1:17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P413" s="4">
        <f>IF(A413&gt;0,#REF!,0)</f>
        <v>0</v>
      </c>
      <c r="Q413" s="4">
        <f>IF(C413&gt;0,#REF!,0)</f>
        <v>0</v>
      </c>
    </row>
    <row r="414" spans="1:17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P414" s="4">
        <f>IF(A414&gt;0,#REF!,0)</f>
        <v>0</v>
      </c>
      <c r="Q414" s="4">
        <f>IF(C414&gt;0,#REF!,0)</f>
        <v>0</v>
      </c>
    </row>
    <row r="415" spans="1:17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P415" s="4">
        <f>IF(A415&gt;0,#REF!,0)</f>
        <v>0</v>
      </c>
      <c r="Q415" s="4">
        <f>IF(C415&gt;0,#REF!,0)</f>
        <v>0</v>
      </c>
    </row>
    <row r="416" spans="1:17" ht="47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P416" s="4">
        <f>IF(A416&gt;0,#REF!,0)</f>
        <v>0</v>
      </c>
      <c r="Q416" s="4">
        <f>IF(C416&gt;0,#REF!,0)</f>
        <v>0</v>
      </c>
    </row>
    <row r="417" spans="1:17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P417" s="4">
        <f>IF(A417&gt;0,#REF!,0)</f>
        <v>0</v>
      </c>
      <c r="Q417" s="4">
        <f>IF(C417&gt;0,#REF!,0)</f>
        <v>0</v>
      </c>
    </row>
    <row r="418" spans="1:17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P418" s="4">
        <f>IF(A418&gt;0,#REF!,0)</f>
        <v>0</v>
      </c>
      <c r="Q418" s="4">
        <f>IF(C418&gt;0,#REF!,0)</f>
        <v>0</v>
      </c>
    </row>
    <row r="419" spans="1:17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P419" s="4">
        <f>IF(A419&gt;0,#REF!,0)</f>
        <v>0</v>
      </c>
      <c r="Q419" s="4">
        <f>IF(C419&gt;0,#REF!,0)</f>
        <v>0</v>
      </c>
    </row>
    <row r="420" spans="1:17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P420" s="4">
        <f>IF(A420&gt;0,#REF!,0)</f>
        <v>0</v>
      </c>
      <c r="Q420" s="4">
        <f>IF(C420&gt;0,#REF!,0)</f>
        <v>0</v>
      </c>
    </row>
    <row r="421" spans="1:17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P421" s="4">
        <f>IF(A421&gt;0,#REF!,0)</f>
        <v>0</v>
      </c>
      <c r="Q421" s="4">
        <f>IF(C421&gt;0,#REF!,0)</f>
        <v>0</v>
      </c>
    </row>
    <row r="422" spans="1:17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P422" s="4">
        <f>IF(A422&gt;0,#REF!,0)</f>
        <v>0</v>
      </c>
      <c r="Q422" s="4">
        <f>IF(C422&gt;0,#REF!,0)</f>
        <v>0</v>
      </c>
    </row>
    <row r="423" spans="1:17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P423" s="4">
        <f>IF(A423&gt;0,#REF!,0)</f>
        <v>0</v>
      </c>
      <c r="Q423" s="4">
        <f>IF(C423&gt;0,#REF!,0)</f>
        <v>0</v>
      </c>
    </row>
    <row r="424" spans="1:17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P424" s="4">
        <f>IF(A424&gt;0,#REF!,0)</f>
        <v>0</v>
      </c>
      <c r="Q424" s="4">
        <f>IF(C424&gt;0,#REF!,0)</f>
        <v>0</v>
      </c>
    </row>
    <row r="425" spans="1:17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P425" s="4">
        <f>IF(A425&gt;0,#REF!,0)</f>
        <v>0</v>
      </c>
      <c r="Q425" s="4">
        <f>IF(C425&gt;0,#REF!,0)</f>
        <v>0</v>
      </c>
    </row>
    <row r="426" spans="1:17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P426" s="4">
        <f>IF(A426&gt;0,#REF!,0)</f>
        <v>0</v>
      </c>
      <c r="Q426" s="4">
        <f>IF(C426&gt;0,#REF!,0)</f>
        <v>0</v>
      </c>
    </row>
    <row r="427" spans="1:17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P427" s="4">
        <f>IF(A427&gt;0,#REF!,0)</f>
        <v>0</v>
      </c>
      <c r="Q427" s="4">
        <f>IF(C427&gt;0,#REF!,0)</f>
        <v>0</v>
      </c>
    </row>
    <row r="428" spans="1:17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P428" s="4">
        <f>IF(A428&gt;0,#REF!,0)</f>
        <v>0</v>
      </c>
      <c r="Q428" s="4">
        <f>IF(C428&gt;0,#REF!,0)</f>
        <v>0</v>
      </c>
    </row>
    <row r="429" spans="1:17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P429" s="4">
        <f>IF(A429&gt;0,#REF!,0)</f>
        <v>0</v>
      </c>
      <c r="Q429" s="4">
        <f>IF(C429&gt;0,#REF!,0)</f>
        <v>0</v>
      </c>
    </row>
    <row r="430" spans="1:17" ht="1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P430" s="4">
        <f>IF(A430&gt;0,#REF!,0)</f>
        <v>0</v>
      </c>
      <c r="Q430" s="4">
        <f>IF(C430&gt;0,#REF!,0)</f>
        <v>0</v>
      </c>
    </row>
    <row r="431" spans="1:17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P431" s="4">
        <f>IF(A431&gt;0,#REF!,0)</f>
        <v>0</v>
      </c>
      <c r="Q431" s="4">
        <f>IF(C431&gt;0,#REF!,0)</f>
        <v>0</v>
      </c>
    </row>
    <row r="432" spans="1:17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P432" s="4">
        <f>IF(A432&gt;0,#REF!,0)</f>
        <v>0</v>
      </c>
      <c r="Q432" s="4">
        <f>IF(C432&gt;0,#REF!,0)</f>
        <v>0</v>
      </c>
    </row>
    <row r="433" spans="1:17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P433" s="4">
        <f>IF(A433&gt;0,#REF!,0)</f>
        <v>0</v>
      </c>
      <c r="Q433" s="4">
        <f>IF(C433&gt;0,#REF!,0)</f>
        <v>0</v>
      </c>
    </row>
    <row r="434" spans="1:17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P434" s="4">
        <f>IF(A434&gt;0,#REF!,0)</f>
        <v>0</v>
      </c>
      <c r="Q434" s="4">
        <f>IF(C434&gt;0,#REF!,0)</f>
        <v>0</v>
      </c>
    </row>
    <row r="435" spans="1:17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P435" s="4">
        <f>IF(A435&gt;0,#REF!,0)</f>
        <v>0</v>
      </c>
      <c r="Q435" s="4">
        <f>IF(C435&gt;0,#REF!,0)</f>
        <v>0</v>
      </c>
    </row>
    <row r="436" spans="1:17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P436" s="4">
        <f>IF(A436&gt;0,#REF!,0)</f>
        <v>0</v>
      </c>
      <c r="Q436" s="4">
        <f>IF(C436&gt;0,#REF!,0)</f>
        <v>0</v>
      </c>
    </row>
    <row r="437" spans="1:17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P437" s="4">
        <f>IF(A437&gt;0,#REF!,0)</f>
        <v>0</v>
      </c>
      <c r="Q437" s="4">
        <f>IF(C437&gt;0,#REF!,0)</f>
        <v>0</v>
      </c>
    </row>
    <row r="438" spans="1:17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P438" s="4">
        <f>IF(A438&gt;0,#REF!,0)</f>
        <v>0</v>
      </c>
      <c r="Q438" s="4">
        <f>IF(C438&gt;0,#REF!,0)</f>
        <v>0</v>
      </c>
    </row>
    <row r="439" spans="1:17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P439" s="4">
        <f>IF(A439&gt;0,#REF!,0)</f>
        <v>0</v>
      </c>
      <c r="Q439" s="4">
        <f>IF(C439&gt;0,#REF!,0)</f>
        <v>0</v>
      </c>
    </row>
    <row r="440" spans="1:17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P440" s="4">
        <f>IF(A440&gt;0,#REF!,0)</f>
        <v>0</v>
      </c>
      <c r="Q440" s="4">
        <f>IF(C440&gt;0,#REF!,0)</f>
        <v>0</v>
      </c>
    </row>
    <row r="441" spans="1:17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P441" s="4">
        <f>IF(A441&gt;0,#REF!,0)</f>
        <v>0</v>
      </c>
      <c r="Q441" s="4">
        <f>IF(C441&gt;0,#REF!,0)</f>
        <v>0</v>
      </c>
    </row>
    <row r="442" spans="1:17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P442" s="4">
        <f>IF(A442&gt;0,#REF!,0)</f>
        <v>0</v>
      </c>
      <c r="Q442" s="4">
        <f>IF(C442&gt;0,#REF!,0)</f>
        <v>0</v>
      </c>
    </row>
    <row r="443" spans="1:17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P443" s="4">
        <f>IF(A443&gt;0,#REF!,0)</f>
        <v>0</v>
      </c>
      <c r="Q443" s="4">
        <f>IF(C443&gt;0,#REF!,0)</f>
        <v>0</v>
      </c>
    </row>
    <row r="444" spans="1:17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P444" s="4">
        <f>IF(A444&gt;0,#REF!,0)</f>
        <v>0</v>
      </c>
      <c r="Q444" s="4">
        <f>IF(C444&gt;0,#REF!,0)</f>
        <v>0</v>
      </c>
    </row>
    <row r="445" spans="1:17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P445" s="4">
        <f>IF(A445&gt;0,#REF!,0)</f>
        <v>0</v>
      </c>
      <c r="Q445" s="4">
        <f>IF(C445&gt;0,#REF!,0)</f>
        <v>0</v>
      </c>
    </row>
    <row r="446" spans="1:17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P446" s="4">
        <f>IF(A446&gt;0,#REF!,0)</f>
        <v>0</v>
      </c>
      <c r="Q446" s="4">
        <f>IF(C446&gt;0,#REF!,0)</f>
        <v>0</v>
      </c>
    </row>
    <row r="447" spans="1:17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P447" s="4">
        <f>IF(A447&gt;0,#REF!,0)</f>
        <v>0</v>
      </c>
      <c r="Q447" s="4">
        <f>IF(C447&gt;0,#REF!,0)</f>
        <v>0</v>
      </c>
    </row>
    <row r="448" spans="1:17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P448" s="4">
        <f>IF(A448&gt;0,#REF!,0)</f>
        <v>0</v>
      </c>
      <c r="Q448" s="4">
        <f>IF(C448&gt;0,#REF!,0)</f>
        <v>0</v>
      </c>
    </row>
    <row r="449" spans="1:17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P449" s="4">
        <f>IF(A449&gt;0,#REF!,0)</f>
        <v>0</v>
      </c>
      <c r="Q449" s="4">
        <f>IF(C449&gt;0,#REF!,0)</f>
        <v>0</v>
      </c>
    </row>
    <row r="450" spans="1:17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P450" s="4">
        <f>IF(A450&gt;0,#REF!,0)</f>
        <v>0</v>
      </c>
      <c r="Q450" s="4">
        <f>IF(C450&gt;0,#REF!,0)</f>
        <v>0</v>
      </c>
    </row>
    <row r="451" spans="1:17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P451" s="4">
        <f>IF(A451&gt;0,#REF!,0)</f>
        <v>0</v>
      </c>
      <c r="Q451" s="4">
        <f>IF(C451&gt;0,#REF!,0)</f>
        <v>0</v>
      </c>
    </row>
    <row r="452" spans="1:17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P452" s="4">
        <f>IF(A452&gt;0,#REF!,0)</f>
        <v>0</v>
      </c>
      <c r="Q452" s="4">
        <f>IF(C452&gt;0,#REF!,0)</f>
        <v>0</v>
      </c>
    </row>
    <row r="453" spans="1:17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P453" s="4">
        <f>IF(A453&gt;0,#REF!,0)</f>
        <v>0</v>
      </c>
      <c r="Q453" s="4">
        <f>IF(C453&gt;0,#REF!,0)</f>
        <v>0</v>
      </c>
    </row>
    <row r="454" spans="1:17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P454" s="4">
        <f>IF(A454&gt;0,#REF!,0)</f>
        <v>0</v>
      </c>
      <c r="Q454" s="4">
        <f>IF(C454&gt;0,#REF!,0)</f>
        <v>0</v>
      </c>
    </row>
    <row r="455" spans="1:17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P455" s="4">
        <f>IF(A455&gt;0,#REF!,0)</f>
        <v>0</v>
      </c>
      <c r="Q455" s="4">
        <f>IF(C455&gt;0,#REF!,0)</f>
        <v>0</v>
      </c>
    </row>
    <row r="456" spans="1:17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P456" s="4">
        <f>IF(A456&gt;0,#REF!,0)</f>
        <v>0</v>
      </c>
      <c r="Q456" s="4">
        <f>IF(C456&gt;0,#REF!,0)</f>
        <v>0</v>
      </c>
    </row>
    <row r="457" spans="1:17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P457" s="4">
        <f>IF(A457&gt;0,#REF!,0)</f>
        <v>0</v>
      </c>
      <c r="Q457" s="4">
        <f>IF(C457&gt;0,#REF!,0)</f>
        <v>0</v>
      </c>
    </row>
    <row r="458" spans="1:17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P458" s="4">
        <f>IF(A458&gt;0,#REF!,0)</f>
        <v>0</v>
      </c>
      <c r="Q458" s="4">
        <f>IF(C458&gt;0,#REF!,0)</f>
        <v>0</v>
      </c>
    </row>
    <row r="459" spans="1:17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P459" s="4">
        <f>IF(A459&gt;0,#REF!,0)</f>
        <v>0</v>
      </c>
      <c r="Q459" s="4">
        <f>IF(C459&gt;0,#REF!,0)</f>
        <v>0</v>
      </c>
    </row>
    <row r="460" spans="1:17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P460" s="4">
        <f>IF(A460&gt;0,#REF!,0)</f>
        <v>0</v>
      </c>
      <c r="Q460" s="4">
        <f>IF(C460&gt;0,#REF!,0)</f>
        <v>0</v>
      </c>
    </row>
    <row r="461" spans="1:17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P461" s="4">
        <f>IF(A461&gt;0,#REF!,0)</f>
        <v>0</v>
      </c>
      <c r="Q461" s="4">
        <f>IF(C461&gt;0,#REF!,0)</f>
        <v>0</v>
      </c>
    </row>
    <row r="462" spans="1:17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P462" s="4">
        <f>IF(A462&gt;0,#REF!,0)</f>
        <v>0</v>
      </c>
      <c r="Q462" s="4">
        <f>IF(C462&gt;0,#REF!,0)</f>
        <v>0</v>
      </c>
    </row>
    <row r="463" spans="1:17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P463" s="4">
        <f>IF(A463&gt;0,#REF!,0)</f>
        <v>0</v>
      </c>
      <c r="Q463" s="4">
        <f>IF(C463&gt;0,#REF!,0)</f>
        <v>0</v>
      </c>
    </row>
    <row r="464" spans="1:17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P464" s="4">
        <f>IF(A464&gt;0,#REF!,0)</f>
        <v>0</v>
      </c>
      <c r="Q464" s="4">
        <f>IF(C464&gt;0,#REF!,0)</f>
        <v>0</v>
      </c>
    </row>
    <row r="465" spans="1:17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P465" s="4">
        <f>IF(A465&gt;0,#REF!,0)</f>
        <v>0</v>
      </c>
      <c r="Q465" s="4">
        <f>IF(C465&gt;0,#REF!,0)</f>
        <v>0</v>
      </c>
    </row>
    <row r="466" spans="1:17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P466" s="4">
        <f>IF(A466&gt;0,#REF!,0)</f>
        <v>0</v>
      </c>
      <c r="Q466" s="4">
        <f>IF(C466&gt;0,#REF!,0)</f>
        <v>0</v>
      </c>
    </row>
    <row r="467" spans="1:17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P467" s="4">
        <f>IF(A467&gt;0,#REF!,0)</f>
        <v>0</v>
      </c>
      <c r="Q467" s="4">
        <f>IF(C467&gt;0,#REF!,0)</f>
        <v>0</v>
      </c>
    </row>
    <row r="468" spans="1:17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P468" s="4">
        <f>IF(A468&gt;0,#REF!,0)</f>
        <v>0</v>
      </c>
      <c r="Q468" s="4">
        <f>IF(C468&gt;0,#REF!,0)</f>
        <v>0</v>
      </c>
    </row>
    <row r="469" spans="1:17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P469" s="4">
        <f>IF(A469&gt;0,#REF!,0)</f>
        <v>0</v>
      </c>
      <c r="Q469" s="4">
        <f>IF(C469&gt;0,#REF!,0)</f>
        <v>0</v>
      </c>
    </row>
    <row r="470" spans="1:17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P470" s="4">
        <f>IF(A470&gt;0,#REF!,0)</f>
        <v>0</v>
      </c>
      <c r="Q470" s="4">
        <f>IF(C470&gt;0,#REF!,0)</f>
        <v>0</v>
      </c>
    </row>
    <row r="471" spans="1:17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P471" s="4">
        <f>IF(A471&gt;0,#REF!,0)</f>
        <v>0</v>
      </c>
      <c r="Q471" s="4">
        <f>IF(C471&gt;0,#REF!,0)</f>
        <v>0</v>
      </c>
    </row>
    <row r="472" spans="1:17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P472" s="4">
        <f>IF(A472&gt;0,#REF!,0)</f>
        <v>0</v>
      </c>
      <c r="Q472" s="4">
        <f>IF(C472&gt;0,#REF!,0)</f>
        <v>0</v>
      </c>
    </row>
    <row r="473" spans="1:17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P473" s="4">
        <f>IF(A473&gt;0,#REF!,0)</f>
        <v>0</v>
      </c>
      <c r="Q473" s="4">
        <f>IF(C473&gt;0,#REF!,0)</f>
        <v>0</v>
      </c>
    </row>
    <row r="474" spans="1:17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P474" s="4">
        <f>IF(A474&gt;0,#REF!,0)</f>
        <v>0</v>
      </c>
      <c r="Q474" s="4">
        <f>IF(C474&gt;0,#REF!,0)</f>
        <v>0</v>
      </c>
    </row>
    <row r="475" spans="1:17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P475" s="4">
        <f>IF(A475&gt;0,#REF!,0)</f>
        <v>0</v>
      </c>
      <c r="Q475" s="4">
        <f>IF(C475&gt;0,#REF!,0)</f>
        <v>0</v>
      </c>
    </row>
    <row r="476" spans="1:17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P476" s="4">
        <f>IF(A476&gt;0,#REF!,0)</f>
        <v>0</v>
      </c>
      <c r="Q476" s="4">
        <f>IF(C476&gt;0,#REF!,0)</f>
        <v>0</v>
      </c>
    </row>
    <row r="477" spans="1:17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P477" s="4">
        <f>IF(A477&gt;0,#REF!,0)</f>
        <v>0</v>
      </c>
      <c r="Q477" s="4">
        <f>IF(C477&gt;0,#REF!,0)</f>
        <v>0</v>
      </c>
    </row>
    <row r="478" spans="1:17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P478" s="4">
        <f>IF(A478&gt;0,#REF!,0)</f>
        <v>0</v>
      </c>
      <c r="Q478" s="4">
        <f>IF(C478&gt;0,#REF!,0)</f>
        <v>0</v>
      </c>
    </row>
    <row r="479" spans="1:17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P479" s="4">
        <f>IF(A479&gt;0,#REF!,0)</f>
        <v>0</v>
      </c>
      <c r="Q479" s="4">
        <f>IF(C479&gt;0,#REF!,0)</f>
        <v>0</v>
      </c>
    </row>
    <row r="480" spans="1:17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P480" s="4">
        <f>IF(A480&gt;0,#REF!,0)</f>
        <v>0</v>
      </c>
      <c r="Q480" s="4">
        <f>IF(C480&gt;0,#REF!,0)</f>
        <v>0</v>
      </c>
    </row>
    <row r="481" spans="1:17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P481" s="4">
        <f>IF(A481&gt;0,#REF!,0)</f>
        <v>0</v>
      </c>
      <c r="Q481" s="4">
        <f>IF(C481&gt;0,#REF!,0)</f>
        <v>0</v>
      </c>
    </row>
    <row r="482" spans="1:17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P482" s="4">
        <f>IF(A482&gt;0,#REF!,0)</f>
        <v>0</v>
      </c>
      <c r="Q482" s="4">
        <f>IF(C482&gt;0,#REF!,0)</f>
        <v>0</v>
      </c>
    </row>
    <row r="483" spans="1:17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P483" s="4">
        <f>IF(A483&gt;0,#REF!,0)</f>
        <v>0</v>
      </c>
      <c r="Q483" s="4">
        <f>IF(C483&gt;0,#REF!,0)</f>
        <v>0</v>
      </c>
    </row>
    <row r="484" spans="1:17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P484" s="4">
        <f>IF(A484&gt;0,#REF!,0)</f>
        <v>0</v>
      </c>
      <c r="Q484" s="4">
        <f>IF(C484&gt;0,#REF!,0)</f>
        <v>0</v>
      </c>
    </row>
    <row r="485" spans="1:17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P485" s="4">
        <f>IF(A485&gt;0,#REF!,0)</f>
        <v>0</v>
      </c>
      <c r="Q485" s="4">
        <f>IF(C485&gt;0,#REF!,0)</f>
        <v>0</v>
      </c>
    </row>
    <row r="486" spans="1:17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P486" s="4">
        <f>IF(A486&gt;0,#REF!,0)</f>
        <v>0</v>
      </c>
      <c r="Q486" s="4">
        <f>IF(C486&gt;0,#REF!,0)</f>
        <v>0</v>
      </c>
    </row>
    <row r="487" spans="1:17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P487" s="4">
        <f>IF(A487&gt;0,#REF!,0)</f>
        <v>0</v>
      </c>
      <c r="Q487" s="4">
        <f>IF(C487&gt;0,#REF!,0)</f>
        <v>0</v>
      </c>
    </row>
    <row r="488" spans="1:17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P488" s="4">
        <f>IF(A488&gt;0,#REF!,0)</f>
        <v>0</v>
      </c>
      <c r="Q488" s="4">
        <f>IF(C488&gt;0,#REF!,0)</f>
        <v>0</v>
      </c>
    </row>
    <row r="489" spans="1:17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P489" s="4">
        <f>IF(A489&gt;0,#REF!,0)</f>
        <v>0</v>
      </c>
      <c r="Q489" s="4">
        <f>IF(C489&gt;0,#REF!,0)</f>
        <v>0</v>
      </c>
    </row>
    <row r="490" spans="1:17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P490" s="4">
        <f>IF(A490&gt;0,#REF!,0)</f>
        <v>0</v>
      </c>
      <c r="Q490" s="4">
        <f>IF(C490&gt;0,#REF!,0)</f>
        <v>0</v>
      </c>
    </row>
    <row r="491" spans="1:17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P491" s="4">
        <f>IF(A491&gt;0,#REF!,0)</f>
        <v>0</v>
      </c>
      <c r="Q491" s="4">
        <f>IF(C491&gt;0,#REF!,0)</f>
        <v>0</v>
      </c>
    </row>
    <row r="492" spans="1:17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P492" s="4">
        <f>IF(A492&gt;0,#REF!,0)</f>
        <v>0</v>
      </c>
      <c r="Q492" s="4">
        <f>IF(C492&gt;0,#REF!,0)</f>
        <v>0</v>
      </c>
    </row>
    <row r="493" spans="1:17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P493" s="4">
        <f>IF(A493&gt;0,#REF!,0)</f>
        <v>0</v>
      </c>
      <c r="Q493" s="4">
        <f>IF(C493&gt;0,#REF!,0)</f>
        <v>0</v>
      </c>
    </row>
    <row r="494" spans="1:17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P494" s="4">
        <f>IF(A494&gt;0,#REF!,0)</f>
        <v>0</v>
      </c>
      <c r="Q494" s="4">
        <f>IF(C494&gt;0,#REF!,0)</f>
        <v>0</v>
      </c>
    </row>
    <row r="495" spans="1:17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P495" s="4">
        <f>IF(A495&gt;0,#REF!,0)</f>
        <v>0</v>
      </c>
      <c r="Q495" s="4">
        <f>IF(C495&gt;0,#REF!,0)</f>
        <v>0</v>
      </c>
    </row>
    <row r="496" spans="1:17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P496" s="4">
        <f>IF(A496&gt;0,#REF!,0)</f>
        <v>0</v>
      </c>
      <c r="Q496" s="4">
        <f>IF(C496&gt;0,#REF!,0)</f>
        <v>0</v>
      </c>
    </row>
    <row r="497" spans="1:17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P497" s="4">
        <f>IF(A497&gt;0,#REF!,0)</f>
        <v>0</v>
      </c>
      <c r="Q497" s="4">
        <f>IF(C497&gt;0,#REF!,0)</f>
        <v>0</v>
      </c>
    </row>
    <row r="498" spans="1:17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P498" s="4">
        <f>IF(A498&gt;0,#REF!,0)</f>
        <v>0</v>
      </c>
      <c r="Q498" s="4">
        <f>IF(C498&gt;0,#REF!,0)</f>
        <v>0</v>
      </c>
    </row>
    <row r="499" spans="1:17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P499" s="4">
        <f>IF(A499&gt;0,#REF!,0)</f>
        <v>0</v>
      </c>
      <c r="Q499" s="4">
        <f>IF(C499&gt;0,#REF!,0)</f>
        <v>0</v>
      </c>
    </row>
    <row r="500" spans="1:17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P500" s="4">
        <f>IF(A500&gt;0,#REF!,0)</f>
        <v>0</v>
      </c>
      <c r="Q500" s="4">
        <f>IF(C500&gt;0,#REF!,0)</f>
        <v>0</v>
      </c>
    </row>
    <row r="501" spans="1:17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P501" s="4">
        <f>IF(A501&gt;0,#REF!,0)</f>
        <v>0</v>
      </c>
      <c r="Q501" s="4">
        <f>IF(C501&gt;0,#REF!,0)</f>
        <v>0</v>
      </c>
    </row>
    <row r="502" spans="1:17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P502" s="4">
        <f>IF(A502&gt;0,#REF!,0)</f>
        <v>0</v>
      </c>
      <c r="Q502" s="4">
        <f>IF(C502&gt;0,#REF!,0)</f>
        <v>0</v>
      </c>
    </row>
    <row r="503" spans="1:17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P503" s="4">
        <f>IF(A503&gt;0,#REF!,0)</f>
        <v>0</v>
      </c>
      <c r="Q503" s="4">
        <f>IF(C503&gt;0,#REF!,0)</f>
        <v>0</v>
      </c>
    </row>
    <row r="504" spans="1:17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P504" s="4">
        <f>IF(A504&gt;0,#REF!,0)</f>
        <v>0</v>
      </c>
      <c r="Q504" s="4">
        <f>IF(C504&gt;0,#REF!,0)</f>
        <v>0</v>
      </c>
    </row>
    <row r="505" spans="1:17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P505" s="4">
        <f>IF(A505&gt;0,#REF!,0)</f>
        <v>0</v>
      </c>
      <c r="Q505" s="4">
        <f>IF(C505&gt;0,#REF!,0)</f>
        <v>0</v>
      </c>
    </row>
    <row r="506" spans="1:17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P506" s="4">
        <f>IF(A506&gt;0,#REF!,0)</f>
        <v>0</v>
      </c>
      <c r="Q506" s="4">
        <f>IF(C506&gt;0,#REF!,0)</f>
        <v>0</v>
      </c>
    </row>
    <row r="507" spans="1:17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P507" s="4">
        <f>IF(A507&gt;0,#REF!,0)</f>
        <v>0</v>
      </c>
      <c r="Q507" s="4">
        <f>IF(C507&gt;0,#REF!,0)</f>
        <v>0</v>
      </c>
    </row>
    <row r="508" spans="1:17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P508" s="4">
        <f>IF(A508&gt;0,#REF!,0)</f>
        <v>0</v>
      </c>
      <c r="Q508" s="4">
        <f>IF(C508&gt;0,#REF!,0)</f>
        <v>0</v>
      </c>
    </row>
    <row r="509" spans="1:17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P509" s="4">
        <f>IF(A509&gt;0,#REF!,0)</f>
        <v>0</v>
      </c>
      <c r="Q509" s="4">
        <f>IF(C509&gt;0,#REF!,0)</f>
        <v>0</v>
      </c>
    </row>
    <row r="510" spans="1:17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P510" s="4">
        <f>IF(A510&gt;0,#REF!,0)</f>
        <v>0</v>
      </c>
      <c r="Q510" s="4">
        <f>IF(C510&gt;0,#REF!,0)</f>
        <v>0</v>
      </c>
    </row>
    <row r="511" spans="1:17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P511" s="4">
        <f>IF(A511&gt;0,#REF!,0)</f>
        <v>0</v>
      </c>
      <c r="Q511" s="4">
        <f>IF(C511&gt;0,#REF!,0)</f>
        <v>0</v>
      </c>
    </row>
    <row r="512" spans="1:17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P512" s="4">
        <f>IF(A512&gt;0,#REF!,0)</f>
        <v>0</v>
      </c>
      <c r="Q512" s="4">
        <f>IF(C512&gt;0,#REF!,0)</f>
        <v>0</v>
      </c>
    </row>
    <row r="513" spans="1:17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P513" s="4">
        <f>IF(A513&gt;0,#REF!,0)</f>
        <v>0</v>
      </c>
      <c r="Q513" s="4">
        <f>IF(C513&gt;0,#REF!,0)</f>
        <v>0</v>
      </c>
    </row>
    <row r="514" spans="1:17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P514" s="4">
        <f>IF(A514&gt;0,#REF!,0)</f>
        <v>0</v>
      </c>
      <c r="Q514" s="4">
        <f>IF(C514&gt;0,#REF!,0)</f>
        <v>0</v>
      </c>
    </row>
    <row r="515" spans="1:17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P515" s="4">
        <f>IF(A515&gt;0,#REF!,0)</f>
        <v>0</v>
      </c>
      <c r="Q515" s="4">
        <f>IF(C515&gt;0,#REF!,0)</f>
        <v>0</v>
      </c>
    </row>
    <row r="516" spans="1:17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P516" s="4">
        <f>IF(A516&gt;0,#REF!,0)</f>
        <v>0</v>
      </c>
      <c r="Q516" s="4">
        <f>IF(C516&gt;0,#REF!,0)</f>
        <v>0</v>
      </c>
    </row>
    <row r="517" spans="1:17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P517" s="4">
        <f>IF(A517&gt;0,#REF!,0)</f>
        <v>0</v>
      </c>
      <c r="Q517" s="4">
        <f>IF(C517&gt;0,#REF!,0)</f>
        <v>0</v>
      </c>
    </row>
    <row r="518" spans="1:17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P518" s="4">
        <f>IF(A518&gt;0,#REF!,0)</f>
        <v>0</v>
      </c>
      <c r="Q518" s="4">
        <f>IF(C518&gt;0,#REF!,0)</f>
        <v>0</v>
      </c>
    </row>
    <row r="519" spans="1:17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P519" s="4">
        <f>IF(A519&gt;0,#REF!,0)</f>
        <v>0</v>
      </c>
      <c r="Q519" s="4">
        <f>IF(C519&gt;0,#REF!,0)</f>
        <v>0</v>
      </c>
    </row>
    <row r="520" spans="1:17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P520" s="4">
        <f>IF(A520&gt;0,#REF!,0)</f>
        <v>0</v>
      </c>
      <c r="Q520" s="4">
        <f>IF(C520&gt;0,#REF!,0)</f>
        <v>0</v>
      </c>
    </row>
    <row r="521" spans="1:17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P521" s="4">
        <f>IF(A521&gt;0,#REF!,0)</f>
        <v>0</v>
      </c>
      <c r="Q521" s="4">
        <f>IF(C521&gt;0,#REF!,0)</f>
        <v>0</v>
      </c>
    </row>
    <row r="522" spans="1:17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P522" s="4">
        <f>IF(A522&gt;0,#REF!,0)</f>
        <v>0</v>
      </c>
      <c r="Q522" s="4">
        <f>IF(C522&gt;0,#REF!,0)</f>
        <v>0</v>
      </c>
    </row>
    <row r="523" spans="1:17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P523" s="4">
        <f>IF(A523&gt;0,#REF!,0)</f>
        <v>0</v>
      </c>
      <c r="Q523" s="4">
        <f>IF(C523&gt;0,#REF!,0)</f>
        <v>0</v>
      </c>
    </row>
    <row r="524" spans="1:17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P524" s="4">
        <f>IF(A524&gt;0,#REF!,0)</f>
        <v>0</v>
      </c>
      <c r="Q524" s="4">
        <f>IF(C524&gt;0,#REF!,0)</f>
        <v>0</v>
      </c>
    </row>
    <row r="525" spans="1:17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P525" s="4">
        <f>IF(A525&gt;0,#REF!,0)</f>
        <v>0</v>
      </c>
      <c r="Q525" s="4">
        <f>IF(C525&gt;0,#REF!,0)</f>
        <v>0</v>
      </c>
    </row>
    <row r="526" spans="1:17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P526" s="4">
        <f>IF(A526&gt;0,#REF!,0)</f>
        <v>0</v>
      </c>
      <c r="Q526" s="4">
        <f>IF(C526&gt;0,#REF!,0)</f>
        <v>0</v>
      </c>
    </row>
    <row r="527" spans="1:17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P527" s="4">
        <f>IF(A527&gt;0,#REF!,0)</f>
        <v>0</v>
      </c>
      <c r="Q527" s="4">
        <f>IF(C527&gt;0,#REF!,0)</f>
        <v>0</v>
      </c>
    </row>
    <row r="528" spans="1:17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P528" s="4">
        <f>IF(A528&gt;0,#REF!,0)</f>
        <v>0</v>
      </c>
      <c r="Q528" s="4">
        <f>IF(C528&gt;0,#REF!,0)</f>
        <v>0</v>
      </c>
    </row>
    <row r="529" spans="1:17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P529" s="4">
        <f>IF(A529&gt;0,#REF!,0)</f>
        <v>0</v>
      </c>
      <c r="Q529" s="4">
        <f>IF(C529&gt;0,#REF!,0)</f>
        <v>0</v>
      </c>
    </row>
    <row r="530" spans="1:17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P530" s="4">
        <f>IF(A530&gt;0,#REF!,0)</f>
        <v>0</v>
      </c>
      <c r="Q530" s="4">
        <f>IF(C530&gt;0,#REF!,0)</f>
        <v>0</v>
      </c>
    </row>
    <row r="531" spans="1:17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P531" s="4">
        <f>IF(A531&gt;0,#REF!,0)</f>
        <v>0</v>
      </c>
      <c r="Q531" s="4">
        <f>IF(C531&gt;0,#REF!,0)</f>
        <v>0</v>
      </c>
    </row>
    <row r="532" spans="1:17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P532" s="4">
        <f>IF(A532&gt;0,#REF!,0)</f>
        <v>0</v>
      </c>
      <c r="Q532" s="4">
        <f>IF(C532&gt;0,#REF!,0)</f>
        <v>0</v>
      </c>
    </row>
    <row r="533" spans="1:17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P533" s="4">
        <f>IF(A533&gt;0,#REF!,0)</f>
        <v>0</v>
      </c>
      <c r="Q533" s="4">
        <f>IF(C533&gt;0,#REF!,0)</f>
        <v>0</v>
      </c>
    </row>
    <row r="534" spans="1:17" ht="29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P534" s="4" t="e">
        <f>SUM(P12:P533)</f>
        <v>#REF!</v>
      </c>
      <c r="Q534" s="4" t="e">
        <f>SUM(Q12:Q533)</f>
        <v>#REF!</v>
      </c>
    </row>
    <row r="535" spans="1:14" ht="18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</sheetData>
  <mergeCells count="13">
    <mergeCell ref="A85:I85"/>
    <mergeCell ref="A86:G86"/>
    <mergeCell ref="K8:N8"/>
    <mergeCell ref="D8:F8"/>
    <mergeCell ref="G8:I8"/>
    <mergeCell ref="E9:F9"/>
    <mergeCell ref="H9:I9"/>
    <mergeCell ref="B8:C8"/>
    <mergeCell ref="H7:I7"/>
    <mergeCell ref="D1:N1"/>
    <mergeCell ref="D2:N2"/>
    <mergeCell ref="D4:N4"/>
    <mergeCell ref="D3:N3"/>
  </mergeCells>
  <printOptions horizontalCentered="1"/>
  <pageMargins left="0" right="0" top="0.3937007874015748" bottom="0.3937007874015748" header="0" footer="0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516"/>
  <sheetViews>
    <sheetView showGridLines="0" zoomScale="75" zoomScaleNormal="75" workbookViewId="0" topLeftCell="A1">
      <selection activeCell="F44" sqref="F44"/>
    </sheetView>
  </sheetViews>
  <sheetFormatPr defaultColWidth="9.00390625" defaultRowHeight="12.75"/>
  <cols>
    <col min="1" max="1" width="8.75390625" style="1" customWidth="1"/>
    <col min="2" max="2" width="56.00390625" style="2" customWidth="1"/>
    <col min="3" max="3" width="36.75390625" style="2" customWidth="1"/>
    <col min="4" max="4" width="9.25390625" style="4" customWidth="1"/>
    <col min="5" max="5" width="10.375" style="4" bestFit="1" customWidth="1"/>
    <col min="6" max="6" width="17.25390625" style="4" customWidth="1"/>
    <col min="7" max="16384" width="9.125" style="4" customWidth="1"/>
  </cols>
  <sheetData>
    <row r="1" ht="33" customHeight="1"/>
    <row r="2" spans="3:4" ht="30.75" customHeight="1">
      <c r="C2" s="260" t="s">
        <v>764</v>
      </c>
      <c r="D2" s="340"/>
    </row>
    <row r="3" spans="3:4" ht="15.75" customHeight="1">
      <c r="C3" s="657" t="s">
        <v>2</v>
      </c>
      <c r="D3" s="657"/>
    </row>
    <row r="4" spans="3:4" ht="18" customHeight="1">
      <c r="C4" s="260" t="s">
        <v>633</v>
      </c>
      <c r="D4" s="260"/>
    </row>
    <row r="5" spans="2:4" ht="18" customHeight="1">
      <c r="B5" s="260"/>
      <c r="C5" s="260" t="s">
        <v>93</v>
      </c>
      <c r="D5" s="260"/>
    </row>
    <row r="6" spans="2:4" ht="18" customHeight="1">
      <c r="B6" s="260"/>
      <c r="C6" s="260"/>
      <c r="D6" s="260"/>
    </row>
    <row r="7" spans="2:4" ht="18" customHeight="1">
      <c r="B7" s="260"/>
      <c r="C7" s="260"/>
      <c r="D7" s="260"/>
    </row>
    <row r="8" spans="1:3" ht="21" customHeight="1">
      <c r="A8" s="119" t="s">
        <v>765</v>
      </c>
      <c r="B8" s="120"/>
      <c r="C8" s="120"/>
    </row>
    <row r="9" spans="1:3" ht="21" customHeight="1">
      <c r="A9" s="261"/>
      <c r="B9" s="121"/>
      <c r="C9" s="121"/>
    </row>
    <row r="10" spans="1:3" ht="18.75" customHeight="1">
      <c r="A10" s="124"/>
      <c r="B10" s="124"/>
      <c r="C10" s="124"/>
    </row>
    <row r="11" spans="1:3" ht="28.5" customHeight="1" thickBot="1">
      <c r="A11" s="4"/>
      <c r="B11" s="165"/>
      <c r="C11" s="53" t="s">
        <v>766</v>
      </c>
    </row>
    <row r="12" spans="1:3" ht="18" customHeight="1">
      <c r="A12" s="675" t="s">
        <v>419</v>
      </c>
      <c r="B12" s="598" t="s">
        <v>767</v>
      </c>
      <c r="C12" s="598" t="s">
        <v>768</v>
      </c>
    </row>
    <row r="13" spans="1:3" ht="31.5" customHeight="1">
      <c r="A13" s="676"/>
      <c r="B13" s="591"/>
      <c r="C13" s="591"/>
    </row>
    <row r="14" spans="1:3" ht="18">
      <c r="A14" s="7">
        <v>1</v>
      </c>
      <c r="B14" s="8">
        <v>2</v>
      </c>
      <c r="C14" s="8">
        <v>3</v>
      </c>
    </row>
    <row r="15" spans="1:3" ht="18">
      <c r="A15" s="177"/>
      <c r="B15" s="341"/>
      <c r="C15" s="341"/>
    </row>
    <row r="16" spans="1:3" ht="18">
      <c r="A16" s="177"/>
      <c r="B16" s="342" t="s">
        <v>769</v>
      </c>
      <c r="C16" s="343"/>
    </row>
    <row r="17" spans="1:3" ht="18">
      <c r="A17" s="177"/>
      <c r="B17" s="341"/>
      <c r="C17" s="341"/>
    </row>
    <row r="18" spans="1:3" ht="18">
      <c r="A18" s="177"/>
      <c r="B18" s="341"/>
      <c r="C18" s="341"/>
    </row>
    <row r="19" spans="1:3" ht="20.25">
      <c r="A19" s="344" t="s">
        <v>770</v>
      </c>
      <c r="B19" s="345" t="s">
        <v>771</v>
      </c>
      <c r="C19" s="346">
        <v>924000</v>
      </c>
    </row>
    <row r="20" spans="1:3" ht="20.25">
      <c r="A20" s="344"/>
      <c r="B20" s="345"/>
      <c r="C20" s="346"/>
    </row>
    <row r="21" spans="1:3" ht="20.25">
      <c r="A21" s="177" t="s">
        <v>772</v>
      </c>
      <c r="B21" s="347" t="s">
        <v>773</v>
      </c>
      <c r="C21" s="348">
        <f>8229000-3600000</f>
        <v>4629000</v>
      </c>
    </row>
    <row r="22" spans="1:3" ht="20.25">
      <c r="A22" s="177"/>
      <c r="B22" s="347"/>
      <c r="C22" s="348"/>
    </row>
    <row r="23" spans="1:3" ht="20.25">
      <c r="A23" s="177" t="s">
        <v>774</v>
      </c>
      <c r="B23" s="347" t="s">
        <v>775</v>
      </c>
      <c r="C23" s="348">
        <v>45000</v>
      </c>
    </row>
    <row r="24" spans="1:3" ht="20.25">
      <c r="A24" s="177"/>
      <c r="B24" s="347"/>
      <c r="C24" s="348"/>
    </row>
    <row r="25" spans="1:3" ht="20.25">
      <c r="A25" s="177" t="s">
        <v>776</v>
      </c>
      <c r="B25" s="347" t="s">
        <v>777</v>
      </c>
      <c r="C25" s="348">
        <v>70000</v>
      </c>
    </row>
    <row r="26" spans="1:3" ht="20.25">
      <c r="A26" s="177"/>
      <c r="B26" s="347"/>
      <c r="C26" s="348"/>
    </row>
    <row r="27" spans="1:3" ht="20.25">
      <c r="A27" s="344" t="s">
        <v>778</v>
      </c>
      <c r="B27" s="345" t="s">
        <v>779</v>
      </c>
      <c r="C27" s="346">
        <f>C19+C21+C23+C25</f>
        <v>5668000</v>
      </c>
    </row>
    <row r="28" spans="1:3" ht="20.25">
      <c r="A28" s="344"/>
      <c r="B28" s="345"/>
      <c r="C28" s="346"/>
    </row>
    <row r="29" spans="1:3" ht="20.25">
      <c r="A29" s="349" t="s">
        <v>780</v>
      </c>
      <c r="B29" s="412" t="s">
        <v>781</v>
      </c>
      <c r="C29" s="413">
        <f>58799460-1180700</f>
        <v>57618760</v>
      </c>
    </row>
    <row r="30" spans="1:3" ht="20.25">
      <c r="A30" s="344"/>
      <c r="B30" s="345"/>
      <c r="C30" s="346"/>
    </row>
    <row r="31" spans="1:3" ht="37.5" thickBot="1">
      <c r="A31" s="350" t="s">
        <v>782</v>
      </c>
      <c r="B31" s="414" t="s">
        <v>783</v>
      </c>
      <c r="C31" s="415">
        <f>C27+C29</f>
        <v>63286760</v>
      </c>
    </row>
    <row r="32" spans="1:3" ht="21" thickTop="1">
      <c r="A32" s="177"/>
      <c r="B32" s="347"/>
      <c r="C32" s="348"/>
    </row>
    <row r="33" spans="1:3" ht="20.25">
      <c r="A33" s="177"/>
      <c r="B33" s="347"/>
      <c r="C33" s="348"/>
    </row>
    <row r="34" spans="1:3" ht="20.25">
      <c r="A34" s="177"/>
      <c r="B34" s="347"/>
      <c r="C34" s="348"/>
    </row>
    <row r="35" spans="1:3" ht="20.25">
      <c r="A35" s="177"/>
      <c r="B35" s="342" t="s">
        <v>784</v>
      </c>
      <c r="C35" s="351"/>
    </row>
    <row r="36" spans="1:3" ht="20.25">
      <c r="A36" s="177"/>
      <c r="B36" s="347"/>
      <c r="C36" s="348"/>
    </row>
    <row r="37" spans="1:3" ht="20.25">
      <c r="A37" s="177" t="s">
        <v>785</v>
      </c>
      <c r="B37" s="347" t="s">
        <v>786</v>
      </c>
      <c r="C37" s="348">
        <v>1060060</v>
      </c>
    </row>
    <row r="38" spans="1:3" ht="20.25">
      <c r="A38" s="177"/>
      <c r="B38" s="347"/>
      <c r="C38" s="348"/>
    </row>
    <row r="39" spans="1:3" ht="20.25">
      <c r="A39" s="177" t="s">
        <v>787</v>
      </c>
      <c r="B39" s="347" t="s">
        <v>788</v>
      </c>
      <c r="C39" s="348">
        <v>1066986</v>
      </c>
    </row>
    <row r="40" spans="1:3" ht="20.25">
      <c r="A40" s="177"/>
      <c r="B40" s="347"/>
      <c r="C40" s="348"/>
    </row>
    <row r="41" spans="1:3" ht="20.25">
      <c r="A41" s="177" t="s">
        <v>789</v>
      </c>
      <c r="B41" s="347" t="s">
        <v>790</v>
      </c>
      <c r="C41" s="348">
        <v>50000</v>
      </c>
    </row>
    <row r="42" spans="1:3" ht="20.25">
      <c r="A42" s="177"/>
      <c r="B42" s="347"/>
      <c r="C42" s="348"/>
    </row>
    <row r="43" spans="1:3" ht="20.25">
      <c r="A43" s="177" t="s">
        <v>791</v>
      </c>
      <c r="B43" s="347" t="s">
        <v>792</v>
      </c>
      <c r="C43" s="348">
        <f>C37+C39+C41</f>
        <v>2177046</v>
      </c>
    </row>
    <row r="44" spans="1:3" ht="20.25">
      <c r="A44" s="177"/>
      <c r="B44" s="347"/>
      <c r="C44" s="348"/>
    </row>
    <row r="45" spans="1:3" ht="20.25">
      <c r="A45" s="349" t="s">
        <v>793</v>
      </c>
      <c r="B45" s="412" t="s">
        <v>794</v>
      </c>
      <c r="C45" s="413">
        <f>65889914+500-4780700</f>
        <v>61109714</v>
      </c>
    </row>
    <row r="46" spans="1:3" ht="20.25">
      <c r="A46" s="344"/>
      <c r="B46" s="345"/>
      <c r="C46" s="346"/>
    </row>
    <row r="47" spans="1:3" ht="36.75">
      <c r="A47" s="344" t="s">
        <v>795</v>
      </c>
      <c r="B47" s="345" t="s">
        <v>796</v>
      </c>
      <c r="C47" s="346"/>
    </row>
    <row r="48" spans="1:8" ht="21" thickBot="1">
      <c r="A48" s="350"/>
      <c r="B48" s="414" t="s">
        <v>797</v>
      </c>
      <c r="C48" s="415">
        <f>C43+C45</f>
        <v>63286760</v>
      </c>
      <c r="H48" s="154">
        <f>C31-C48</f>
        <v>0</v>
      </c>
    </row>
    <row r="49" spans="1:3" ht="18.75" thickTop="1">
      <c r="A49" s="352"/>
      <c r="B49" s="353"/>
      <c r="C49" s="354"/>
    </row>
    <row r="50" spans="1:3" ht="21" customHeight="1">
      <c r="A50" s="4"/>
      <c r="B50" s="4"/>
      <c r="C50" s="4"/>
    </row>
    <row r="51" spans="1:3" ht="23.25">
      <c r="A51" s="4"/>
      <c r="B51" s="4"/>
      <c r="C51" s="553">
        <f>C31-C48</f>
        <v>0</v>
      </c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21" customHeight="1">
      <c r="A56" s="4"/>
      <c r="B56" s="4"/>
      <c r="C56" s="15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36.75" customHeight="1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27.75" customHeight="1">
      <c r="A94" s="4"/>
      <c r="B94" s="4"/>
      <c r="C94" s="4"/>
    </row>
    <row r="95" spans="1:3" ht="18.75" customHeight="1">
      <c r="A95" s="4"/>
      <c r="B95" s="4"/>
      <c r="C95" s="4"/>
    </row>
    <row r="96" spans="1:3" ht="18.75" customHeight="1">
      <c r="A96" s="4"/>
      <c r="B96" s="4"/>
      <c r="C96" s="4"/>
    </row>
    <row r="97" spans="1:3" ht="32.25" customHeight="1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7.25" customHeight="1">
      <c r="A163" s="4"/>
      <c r="B163" s="4"/>
      <c r="C163" s="4"/>
    </row>
    <row r="164" spans="1:3" ht="17.25" customHeight="1">
      <c r="A164" s="4"/>
      <c r="B164" s="4"/>
      <c r="C164" s="4"/>
    </row>
    <row r="165" spans="1:3" ht="17.25" customHeight="1">
      <c r="A165" s="4"/>
      <c r="B165" s="4"/>
      <c r="C165" s="4"/>
    </row>
    <row r="166" spans="1:3" ht="17.25" customHeight="1">
      <c r="A166" s="4"/>
      <c r="B166" s="4"/>
      <c r="C166" s="4"/>
    </row>
    <row r="167" spans="1:3" ht="17.25" customHeight="1">
      <c r="A167" s="4"/>
      <c r="B167" s="4"/>
      <c r="C167" s="4"/>
    </row>
    <row r="168" spans="1:3" ht="17.25" customHeight="1">
      <c r="A168" s="4"/>
      <c r="B168" s="4"/>
      <c r="C168" s="4"/>
    </row>
    <row r="169" spans="1:3" ht="17.25" customHeight="1">
      <c r="A169" s="4"/>
      <c r="B169" s="4"/>
      <c r="C169" s="4"/>
    </row>
    <row r="170" spans="1:3" ht="17.25" customHeight="1">
      <c r="A170" s="4"/>
      <c r="B170" s="4"/>
      <c r="C170" s="4"/>
    </row>
    <row r="171" spans="1:3" ht="17.25" customHeight="1">
      <c r="A171" s="4"/>
      <c r="B171" s="4"/>
      <c r="C171" s="4"/>
    </row>
    <row r="172" spans="1:3" ht="17.25" customHeight="1">
      <c r="A172" s="4"/>
      <c r="B172" s="4"/>
      <c r="C172" s="4"/>
    </row>
    <row r="173" spans="1:3" ht="17.25" customHeight="1">
      <c r="A173" s="4"/>
      <c r="B173" s="4"/>
      <c r="C173" s="4"/>
    </row>
    <row r="174" spans="1:3" ht="17.25" customHeight="1">
      <c r="A174" s="4"/>
      <c r="B174" s="4"/>
      <c r="C174" s="4"/>
    </row>
    <row r="175" spans="1:3" ht="17.25" customHeight="1">
      <c r="A175" s="4"/>
      <c r="B175" s="4"/>
      <c r="C175" s="4"/>
    </row>
    <row r="176" spans="1:3" ht="17.25" customHeight="1">
      <c r="A176" s="4"/>
      <c r="B176" s="4"/>
      <c r="C176" s="4"/>
    </row>
    <row r="177" spans="1:3" ht="13.5" customHeight="1">
      <c r="A177" s="4"/>
      <c r="B177" s="4"/>
      <c r="C177" s="4"/>
    </row>
    <row r="178" spans="1:3" ht="13.5" customHeight="1">
      <c r="A178" s="4"/>
      <c r="B178" s="4"/>
      <c r="C178" s="4"/>
    </row>
    <row r="179" spans="1:3" ht="13.5" customHeight="1">
      <c r="A179" s="4"/>
      <c r="B179" s="4"/>
      <c r="C179" s="4"/>
    </row>
    <row r="180" spans="1:3" ht="41.25" customHeight="1">
      <c r="A180" s="4"/>
      <c r="B180" s="4"/>
      <c r="C180" s="4"/>
    </row>
    <row r="181" spans="1:3" ht="17.25" customHeight="1">
      <c r="A181" s="4"/>
      <c r="B181" s="4"/>
      <c r="C181" s="4"/>
    </row>
    <row r="182" spans="1:3" ht="17.25" customHeight="1">
      <c r="A182" s="4"/>
      <c r="B182" s="4"/>
      <c r="C182" s="4"/>
    </row>
    <row r="183" spans="1:3" ht="17.25" customHeight="1">
      <c r="A183" s="4"/>
      <c r="B183" s="4"/>
      <c r="C183" s="4"/>
    </row>
    <row r="184" spans="1:3" ht="17.25" customHeight="1">
      <c r="A184" s="4"/>
      <c r="B184" s="4"/>
      <c r="C184" s="4"/>
    </row>
    <row r="185" spans="1:3" ht="17.25" customHeight="1">
      <c r="A185" s="4"/>
      <c r="B185" s="4"/>
      <c r="C185" s="4"/>
    </row>
    <row r="186" spans="1:3" ht="17.25" customHeight="1">
      <c r="A186" s="4"/>
      <c r="B186" s="4"/>
      <c r="C186" s="4"/>
    </row>
    <row r="187" spans="1:3" ht="17.25" customHeight="1">
      <c r="A187" s="4"/>
      <c r="B187" s="4"/>
      <c r="C187" s="4"/>
    </row>
    <row r="188" spans="1:3" ht="17.25" customHeight="1">
      <c r="A188" s="4"/>
      <c r="B188" s="4"/>
      <c r="C188" s="4"/>
    </row>
    <row r="189" spans="1:3" ht="17.25" customHeight="1">
      <c r="A189" s="4"/>
      <c r="B189" s="4"/>
      <c r="C189" s="4"/>
    </row>
    <row r="190" spans="1:3" ht="17.25" customHeight="1">
      <c r="A190" s="4"/>
      <c r="B190" s="4"/>
      <c r="C190" s="4"/>
    </row>
    <row r="191" spans="1:3" ht="17.25" customHeight="1">
      <c r="A191" s="4"/>
      <c r="B191" s="4"/>
      <c r="C191" s="4"/>
    </row>
    <row r="192" spans="1:3" ht="17.25" customHeight="1">
      <c r="A192" s="4"/>
      <c r="B192" s="4"/>
      <c r="C192" s="4"/>
    </row>
    <row r="193" spans="1:3" ht="17.25" customHeight="1">
      <c r="A193" s="4"/>
      <c r="B193" s="4"/>
      <c r="C193" s="4"/>
    </row>
    <row r="194" spans="1:3" ht="17.25" customHeight="1">
      <c r="A194" s="4"/>
      <c r="B194" s="4"/>
      <c r="C194" s="4"/>
    </row>
    <row r="195" spans="1:3" ht="17.25" customHeight="1">
      <c r="A195" s="4"/>
      <c r="B195" s="4"/>
      <c r="C195" s="4"/>
    </row>
    <row r="196" spans="1:3" ht="17.25" customHeight="1">
      <c r="A196" s="4"/>
      <c r="B196" s="4"/>
      <c r="C196" s="4"/>
    </row>
    <row r="197" spans="1:3" ht="17.25" customHeight="1">
      <c r="A197" s="4"/>
      <c r="B197" s="4"/>
      <c r="C197" s="4"/>
    </row>
    <row r="198" spans="1:3" ht="17.25" customHeight="1">
      <c r="A198" s="4"/>
      <c r="B198" s="4"/>
      <c r="C198" s="4"/>
    </row>
    <row r="199" spans="1:3" ht="17.25" customHeight="1">
      <c r="A199" s="4"/>
      <c r="B199" s="4"/>
      <c r="C199" s="4"/>
    </row>
    <row r="200" spans="1:3" ht="17.25" customHeight="1">
      <c r="A200" s="4"/>
      <c r="B200" s="4"/>
      <c r="C200" s="4"/>
    </row>
    <row r="201" spans="1:3" ht="17.25" customHeight="1">
      <c r="A201" s="4"/>
      <c r="B201" s="4"/>
      <c r="C201" s="4"/>
    </row>
    <row r="202" spans="1:3" ht="17.25" customHeight="1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  <row r="334" spans="1:3" ht="12.75">
      <c r="A334" s="4"/>
      <c r="B334" s="4"/>
      <c r="C334" s="4"/>
    </row>
    <row r="335" spans="1:3" ht="12.75">
      <c r="A335" s="4"/>
      <c r="B335" s="4"/>
      <c r="C335" s="4"/>
    </row>
    <row r="336" spans="1:3" ht="12.75">
      <c r="A336" s="4"/>
      <c r="B336" s="4"/>
      <c r="C336" s="4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24" customHeight="1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27" customHeight="1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47.25" customHeight="1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5" customHeight="1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2.75">
      <c r="A478" s="4"/>
      <c r="B478" s="4"/>
      <c r="C478" s="4"/>
    </row>
    <row r="479" spans="1:3" ht="12.75">
      <c r="A479" s="4"/>
      <c r="B479" s="4"/>
      <c r="C479" s="4"/>
    </row>
    <row r="480" spans="1:3" ht="12.75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  <row r="495" spans="1:3" ht="12.75">
      <c r="A495" s="4"/>
      <c r="B495" s="4"/>
      <c r="C495" s="4"/>
    </row>
    <row r="496" spans="1:3" ht="12.75">
      <c r="A496" s="4"/>
      <c r="B496" s="4"/>
      <c r="C496" s="4"/>
    </row>
    <row r="497" spans="1:3" ht="12.75">
      <c r="A497" s="4"/>
      <c r="B497" s="4"/>
      <c r="C497" s="4"/>
    </row>
    <row r="498" spans="1:3" ht="12.75">
      <c r="A498" s="4"/>
      <c r="B498" s="4"/>
      <c r="C498" s="4"/>
    </row>
    <row r="499" spans="1:3" ht="12.75">
      <c r="A499" s="4"/>
      <c r="B499" s="4"/>
      <c r="C499" s="4"/>
    </row>
    <row r="500" spans="1:3" ht="14.25" customHeight="1">
      <c r="A500" s="4"/>
      <c r="B500" s="4"/>
      <c r="C500" s="4"/>
    </row>
    <row r="501" spans="1:3" ht="29.25" customHeight="1">
      <c r="A501" s="4"/>
      <c r="B501" s="4"/>
      <c r="C501" s="4"/>
    </row>
    <row r="502" spans="1:3" ht="18.75" customHeight="1">
      <c r="A502" s="4"/>
      <c r="B502" s="4"/>
      <c r="C502" s="4"/>
    </row>
    <row r="503" spans="1:3" ht="12.75">
      <c r="A503" s="4"/>
      <c r="B503" s="4"/>
      <c r="C503" s="4"/>
    </row>
    <row r="504" spans="1:3" ht="12.75">
      <c r="A504" s="4"/>
      <c r="B504" s="4"/>
      <c r="C504" s="4"/>
    </row>
    <row r="505" spans="1:3" ht="12.75">
      <c r="A505" s="4"/>
      <c r="B505" s="4"/>
      <c r="C505" s="4"/>
    </row>
    <row r="506" spans="1:3" ht="12.75">
      <c r="A506" s="4"/>
      <c r="B506" s="4"/>
      <c r="C506" s="4"/>
    </row>
    <row r="507" spans="1:3" ht="12.75">
      <c r="A507" s="4"/>
      <c r="B507" s="4"/>
      <c r="C507" s="4"/>
    </row>
    <row r="508" spans="1:3" ht="12.75">
      <c r="A508" s="4"/>
      <c r="B508" s="4"/>
      <c r="C508" s="4"/>
    </row>
    <row r="509" spans="1:3" ht="12.75">
      <c r="A509" s="4"/>
      <c r="B509" s="4"/>
      <c r="C509" s="4"/>
    </row>
    <row r="510" spans="1:3" ht="12.75">
      <c r="A510" s="4"/>
      <c r="B510" s="4"/>
      <c r="C510" s="4"/>
    </row>
    <row r="511" spans="1:3" ht="12.75">
      <c r="A511" s="4"/>
      <c r="B511" s="4"/>
      <c r="C511" s="4"/>
    </row>
    <row r="512" spans="1:3" ht="12.75">
      <c r="A512" s="4"/>
      <c r="B512" s="4"/>
      <c r="C512" s="4"/>
    </row>
    <row r="513" spans="1:3" ht="12.75">
      <c r="A513" s="4"/>
      <c r="B513" s="4"/>
      <c r="C513" s="4"/>
    </row>
    <row r="514" spans="1:3" ht="12.75">
      <c r="A514" s="4"/>
      <c r="B514" s="4"/>
      <c r="C514" s="4"/>
    </row>
    <row r="515" spans="1:3" ht="12.75">
      <c r="A515" s="4"/>
      <c r="B515" s="4"/>
      <c r="C515" s="4"/>
    </row>
    <row r="516" spans="1:3" ht="12.75">
      <c r="A516" s="4"/>
      <c r="B516" s="4"/>
      <c r="C516" s="4"/>
    </row>
  </sheetData>
  <mergeCells count="4">
    <mergeCell ref="C12:C13"/>
    <mergeCell ref="A12:A13"/>
    <mergeCell ref="B12:B13"/>
    <mergeCell ref="C3:D3"/>
  </mergeCells>
  <printOptions horizontalCentered="1"/>
  <pageMargins left="0.5905511811023623" right="0.7874015748031497" top="0.3937007874015748" bottom="0.3937007874015748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50" zoomScaleNormal="50" workbookViewId="0" topLeftCell="A1">
      <selection activeCell="H7" sqref="H7"/>
    </sheetView>
  </sheetViews>
  <sheetFormatPr defaultColWidth="9.00390625" defaultRowHeight="12.75"/>
  <cols>
    <col min="1" max="2" width="9.125" style="4" customWidth="1"/>
    <col min="3" max="3" width="70.75390625" style="4" customWidth="1"/>
    <col min="4" max="4" width="128.125" style="4" customWidth="1"/>
    <col min="5" max="5" width="118.625" style="4" hidden="1" customWidth="1"/>
    <col min="6" max="6" width="116.25390625" style="4" hidden="1" customWidth="1"/>
    <col min="7" max="7" width="17.125" style="4" hidden="1" customWidth="1"/>
    <col min="8" max="8" width="58.125" style="4" bestFit="1" customWidth="1"/>
    <col min="9" max="9" width="30.125" style="4" customWidth="1"/>
    <col min="10" max="10" width="20.375" style="4" customWidth="1"/>
    <col min="11" max="16384" width="9.125" style="4" customWidth="1"/>
  </cols>
  <sheetData>
    <row r="1" spans="1:10" ht="34.5">
      <c r="A1" s="355"/>
      <c r="B1" s="356"/>
      <c r="C1" s="356"/>
      <c r="D1" s="357"/>
      <c r="E1" s="356"/>
      <c r="F1" s="358"/>
      <c r="G1" s="358"/>
      <c r="H1" s="359" t="s">
        <v>798</v>
      </c>
      <c r="I1" s="2"/>
      <c r="J1" s="356"/>
    </row>
    <row r="2" spans="1:10" ht="34.5">
      <c r="A2" s="355"/>
      <c r="B2" s="356"/>
      <c r="C2" s="356"/>
      <c r="D2" s="357"/>
      <c r="E2" s="356"/>
      <c r="F2" s="358"/>
      <c r="G2" s="358"/>
      <c r="H2" s="360" t="s">
        <v>799</v>
      </c>
      <c r="I2" s="2"/>
      <c r="J2" s="356"/>
    </row>
    <row r="3" spans="1:10" ht="34.5">
      <c r="A3" s="355"/>
      <c r="B3" s="356"/>
      <c r="C3" s="356"/>
      <c r="D3" s="357"/>
      <c r="E3" s="356"/>
      <c r="F3" s="358"/>
      <c r="G3" s="358"/>
      <c r="H3" s="360" t="s">
        <v>633</v>
      </c>
      <c r="I3" s="2"/>
      <c r="J3" s="356"/>
    </row>
    <row r="4" spans="1:10" ht="34.5">
      <c r="A4" s="355"/>
      <c r="B4" s="356"/>
      <c r="C4" s="356"/>
      <c r="D4" s="357"/>
      <c r="E4" s="356"/>
      <c r="F4" s="361"/>
      <c r="G4" s="358"/>
      <c r="H4" s="360" t="s">
        <v>93</v>
      </c>
      <c r="I4" s="2"/>
      <c r="J4" s="356"/>
    </row>
    <row r="5" spans="1:10" ht="77.25" customHeight="1">
      <c r="A5" s="362"/>
      <c r="B5" s="363" t="s">
        <v>800</v>
      </c>
      <c r="C5" s="363"/>
      <c r="D5" s="364"/>
      <c r="E5" s="363"/>
      <c r="F5" s="363"/>
      <c r="G5" s="363"/>
      <c r="H5" s="363"/>
      <c r="I5" s="363"/>
      <c r="J5" s="363"/>
    </row>
    <row r="6" spans="1:10" ht="34.5">
      <c r="A6" s="355"/>
      <c r="B6" s="356"/>
      <c r="C6" s="356"/>
      <c r="D6" s="357"/>
      <c r="E6" s="356"/>
      <c r="F6" s="356"/>
      <c r="G6" s="356"/>
      <c r="H6" s="356"/>
      <c r="I6" s="356"/>
      <c r="J6" s="356"/>
    </row>
    <row r="7" spans="1:10" ht="34.5">
      <c r="A7" s="355"/>
      <c r="B7" s="356"/>
      <c r="C7" s="356"/>
      <c r="D7" s="357"/>
      <c r="E7" s="356"/>
      <c r="F7" s="356"/>
      <c r="G7" s="356"/>
      <c r="H7" s="356"/>
      <c r="I7" s="356"/>
      <c r="J7" s="356"/>
    </row>
    <row r="8" spans="1:10" ht="34.5">
      <c r="A8" s="355"/>
      <c r="B8" s="365"/>
      <c r="C8" s="365"/>
      <c r="D8" s="366"/>
      <c r="E8" s="365"/>
      <c r="F8" s="365"/>
      <c r="G8" s="365"/>
      <c r="H8" s="356"/>
      <c r="I8" s="356"/>
      <c r="J8" s="356"/>
    </row>
    <row r="9" spans="1:10" ht="35.25">
      <c r="A9" s="367" t="s">
        <v>801</v>
      </c>
      <c r="B9" s="368"/>
      <c r="C9" s="368"/>
      <c r="D9" s="368"/>
      <c r="E9" s="368"/>
      <c r="F9" s="410"/>
      <c r="G9" s="365"/>
      <c r="H9" s="678">
        <v>12743742.77</v>
      </c>
      <c r="I9" s="369"/>
      <c r="J9" s="369"/>
    </row>
    <row r="10" spans="1:10" ht="34.5">
      <c r="A10" s="367"/>
      <c r="B10" s="356"/>
      <c r="C10" s="356"/>
      <c r="D10" s="411"/>
      <c r="E10" s="677"/>
      <c r="F10" s="677"/>
      <c r="G10" s="356"/>
      <c r="H10" s="679"/>
      <c r="I10" s="370"/>
      <c r="J10" s="370"/>
    </row>
    <row r="11" spans="1:10" ht="47.25" customHeight="1">
      <c r="A11" s="367" t="s">
        <v>802</v>
      </c>
      <c r="B11" s="370"/>
      <c r="C11" s="370"/>
      <c r="D11" s="370"/>
      <c r="E11" s="370"/>
      <c r="F11" s="356"/>
      <c r="G11" s="356"/>
      <c r="H11" s="369">
        <v>2127045.96</v>
      </c>
      <c r="I11" s="371"/>
      <c r="J11" s="371"/>
    </row>
    <row r="12" spans="1:10" ht="69.75" customHeight="1">
      <c r="A12" s="367" t="s">
        <v>803</v>
      </c>
      <c r="B12" s="356"/>
      <c r="C12" s="370"/>
      <c r="D12" s="370"/>
      <c r="E12" s="370"/>
      <c r="F12" s="370"/>
      <c r="G12" s="356"/>
      <c r="H12" s="369">
        <f>9153000-3600000</f>
        <v>5553000</v>
      </c>
      <c r="I12" s="371"/>
      <c r="J12" s="371"/>
    </row>
    <row r="13" spans="1:10" ht="65.25" customHeight="1">
      <c r="A13" s="356" t="s">
        <v>804</v>
      </c>
      <c r="B13" s="356"/>
      <c r="C13" s="356"/>
      <c r="D13" s="356"/>
      <c r="E13" s="356"/>
      <c r="F13" s="356"/>
      <c r="G13" s="356"/>
      <c r="H13" s="372">
        <f>-1752857+749200</f>
        <v>-1003657</v>
      </c>
      <c r="I13" s="373"/>
      <c r="J13" s="373"/>
    </row>
    <row r="14" spans="1:10" ht="90.75" customHeight="1">
      <c r="A14" s="680" t="s">
        <v>805</v>
      </c>
      <c r="B14" s="677"/>
      <c r="C14" s="677"/>
      <c r="D14" s="677"/>
      <c r="E14" s="677"/>
      <c r="F14" s="677"/>
      <c r="G14" s="374"/>
      <c r="H14" s="369">
        <f>H9-H11+H12+H13</f>
        <v>15166039.809999999</v>
      </c>
      <c r="I14" s="371"/>
      <c r="J14" s="371"/>
    </row>
  </sheetData>
  <mergeCells count="3">
    <mergeCell ref="E10:F10"/>
    <mergeCell ref="H9:H10"/>
    <mergeCell ref="A14:F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  <rowBreaks count="1" manualBreakCount="1">
    <brk id="1" max="255" man="1"/>
  </rowBreaks>
  <colBreaks count="1" manualBreakCount="1">
    <brk id="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C494"/>
  <sheetViews>
    <sheetView showGridLines="0" zoomScale="75" zoomScaleNormal="75" workbookViewId="0" topLeftCell="A1">
      <selection activeCell="D5" sqref="D5"/>
    </sheetView>
  </sheetViews>
  <sheetFormatPr defaultColWidth="9.00390625" defaultRowHeight="12.75"/>
  <cols>
    <col min="1" max="1" width="59.25390625" style="2" customWidth="1"/>
    <col min="2" max="2" width="17.00390625" style="2" customWidth="1"/>
    <col min="3" max="3" width="38.00390625" style="2" customWidth="1"/>
    <col min="4" max="4" width="9.25390625" style="4" customWidth="1"/>
    <col min="5" max="5" width="10.375" style="4" bestFit="1" customWidth="1"/>
    <col min="6" max="6" width="17.25390625" style="4" customWidth="1"/>
    <col min="7" max="16384" width="9.125" style="4" customWidth="1"/>
  </cols>
  <sheetData>
    <row r="1" ht="33" customHeight="1"/>
    <row r="2" spans="1:3" ht="33" customHeight="1">
      <c r="A2" s="260"/>
      <c r="B2" s="260"/>
      <c r="C2" s="260" t="s">
        <v>806</v>
      </c>
    </row>
    <row r="3" spans="1:3" ht="20.25" customHeight="1">
      <c r="A3" s="260"/>
      <c r="B3" s="260"/>
      <c r="C3" s="375" t="s">
        <v>2</v>
      </c>
    </row>
    <row r="4" spans="1:3" ht="20.25" customHeight="1">
      <c r="A4" s="260"/>
      <c r="B4" s="260"/>
      <c r="C4" s="376" t="s">
        <v>633</v>
      </c>
    </row>
    <row r="5" spans="1:3" ht="18" customHeight="1">
      <c r="A5" s="260"/>
      <c r="B5" s="260"/>
      <c r="C5" s="260" t="s">
        <v>93</v>
      </c>
    </row>
    <row r="6" spans="1:3" ht="18" customHeight="1">
      <c r="A6" s="260"/>
      <c r="B6" s="260"/>
      <c r="C6" s="260"/>
    </row>
    <row r="7" ht="18" customHeight="1"/>
    <row r="8" spans="1:3" ht="21" customHeight="1">
      <c r="A8" s="121"/>
      <c r="B8" s="121"/>
      <c r="C8" s="121"/>
    </row>
    <row r="9" spans="1:3" ht="42.75" customHeight="1">
      <c r="A9" s="686" t="s">
        <v>807</v>
      </c>
      <c r="B9" s="686"/>
      <c r="C9" s="686"/>
    </row>
    <row r="10" spans="1:3" ht="18.75" customHeight="1">
      <c r="A10" s="124"/>
      <c r="B10" s="124"/>
      <c r="C10" s="124"/>
    </row>
    <row r="11" spans="1:3" ht="28.5" customHeight="1" thickBot="1">
      <c r="A11" s="165"/>
      <c r="B11" s="165"/>
      <c r="C11" s="53"/>
    </row>
    <row r="12" spans="1:3" ht="18" customHeight="1">
      <c r="A12" s="683" t="s">
        <v>808</v>
      </c>
      <c r="B12" s="589" t="s">
        <v>809</v>
      </c>
      <c r="C12" s="681" t="s">
        <v>810</v>
      </c>
    </row>
    <row r="13" spans="1:3" ht="31.5" customHeight="1" thickBot="1">
      <c r="A13" s="684"/>
      <c r="B13" s="685"/>
      <c r="C13" s="682"/>
    </row>
    <row r="14" spans="1:3" ht="45" customHeight="1">
      <c r="A14" s="377" t="s">
        <v>811</v>
      </c>
      <c r="B14" s="378">
        <v>1</v>
      </c>
      <c r="C14" s="379">
        <f>C15+C16+C17+C18</f>
        <v>282000</v>
      </c>
    </row>
    <row r="15" spans="1:3" ht="36.75">
      <c r="A15" s="380" t="s">
        <v>812</v>
      </c>
      <c r="B15" s="381">
        <v>2</v>
      </c>
      <c r="C15" s="382">
        <v>250000</v>
      </c>
    </row>
    <row r="16" spans="1:3" ht="54.75">
      <c r="A16" s="380" t="s">
        <v>813</v>
      </c>
      <c r="B16" s="383">
        <v>3</v>
      </c>
      <c r="C16" s="382">
        <v>3000</v>
      </c>
    </row>
    <row r="17" spans="1:3" ht="27" customHeight="1">
      <c r="A17" s="380" t="s">
        <v>814</v>
      </c>
      <c r="B17" s="384">
        <v>4</v>
      </c>
      <c r="C17" s="385">
        <v>27000</v>
      </c>
    </row>
    <row r="18" spans="1:3" ht="20.25">
      <c r="A18" s="380" t="s">
        <v>815</v>
      </c>
      <c r="B18" s="383">
        <v>5</v>
      </c>
      <c r="C18" s="382">
        <v>2000</v>
      </c>
    </row>
    <row r="19" spans="1:3" ht="45" customHeight="1">
      <c r="A19" s="386" t="s">
        <v>816</v>
      </c>
      <c r="B19" s="387">
        <v>6</v>
      </c>
      <c r="C19" s="388">
        <f>C20+C23+C24+C25+C26+C27</f>
        <v>282000</v>
      </c>
    </row>
    <row r="20" spans="1:3" ht="20.25">
      <c r="A20" s="389" t="s">
        <v>817</v>
      </c>
      <c r="B20" s="390">
        <v>7</v>
      </c>
      <c r="C20" s="391">
        <f>C21+C22</f>
        <v>267500</v>
      </c>
    </row>
    <row r="21" spans="1:3" ht="20.25">
      <c r="A21" s="392" t="s">
        <v>818</v>
      </c>
      <c r="B21" s="393"/>
      <c r="C21" s="394">
        <v>187500</v>
      </c>
    </row>
    <row r="22" spans="1:3" ht="20.25">
      <c r="A22" s="395" t="s">
        <v>819</v>
      </c>
      <c r="B22" s="396"/>
      <c r="C22" s="397">
        <f>50000+30000</f>
        <v>80000</v>
      </c>
    </row>
    <row r="23" spans="1:3" ht="36.75">
      <c r="A23" s="398" t="s">
        <v>820</v>
      </c>
      <c r="B23" s="399">
        <v>8</v>
      </c>
      <c r="C23" s="385">
        <v>2000</v>
      </c>
    </row>
    <row r="24" spans="1:3" ht="36.75">
      <c r="A24" s="398" t="s">
        <v>821</v>
      </c>
      <c r="B24" s="399">
        <v>9</v>
      </c>
      <c r="C24" s="385">
        <v>5000</v>
      </c>
    </row>
    <row r="25" spans="1:3" ht="36.75">
      <c r="A25" s="398" t="s">
        <v>822</v>
      </c>
      <c r="B25" s="399">
        <v>10</v>
      </c>
      <c r="C25" s="385">
        <v>500</v>
      </c>
    </row>
    <row r="26" spans="1:3" ht="36.75">
      <c r="A26" s="398" t="s">
        <v>823</v>
      </c>
      <c r="B26" s="399">
        <v>11</v>
      </c>
      <c r="C26" s="385">
        <v>2000</v>
      </c>
    </row>
    <row r="27" spans="1:3" ht="36.75">
      <c r="A27" s="392" t="s">
        <v>824</v>
      </c>
      <c r="B27" s="393">
        <v>12</v>
      </c>
      <c r="C27" s="394">
        <v>5000</v>
      </c>
    </row>
    <row r="28" spans="1:3" ht="21" thickBot="1">
      <c r="A28" s="400"/>
      <c r="B28" s="401"/>
      <c r="C28" s="402"/>
    </row>
    <row r="29" spans="1:3" ht="12.75">
      <c r="A29" s="4"/>
      <c r="B29" s="4"/>
      <c r="C29" s="403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21" customHeight="1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36.75" customHeight="1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27.75" customHeight="1">
      <c r="A72" s="4"/>
      <c r="B72" s="4"/>
      <c r="C72" s="4"/>
    </row>
    <row r="73" spans="1:3" ht="18.75" customHeight="1">
      <c r="A73" s="4"/>
      <c r="B73" s="4"/>
      <c r="C73" s="4"/>
    </row>
    <row r="74" spans="1:3" ht="18.75" customHeight="1">
      <c r="A74" s="4"/>
      <c r="B74" s="4"/>
      <c r="C74" s="4"/>
    </row>
    <row r="75" spans="1:3" ht="32.25" customHeight="1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7.25" customHeight="1">
      <c r="A141" s="4"/>
      <c r="B141" s="4"/>
      <c r="C141" s="4"/>
    </row>
    <row r="142" spans="1:3" ht="17.25" customHeight="1">
      <c r="A142" s="4"/>
      <c r="B142" s="4"/>
      <c r="C142" s="4"/>
    </row>
    <row r="143" spans="1:3" ht="17.25" customHeight="1">
      <c r="A143" s="4"/>
      <c r="B143" s="4"/>
      <c r="C143" s="4"/>
    </row>
    <row r="144" spans="1:3" ht="17.25" customHeight="1">
      <c r="A144" s="4"/>
      <c r="B144" s="4"/>
      <c r="C144" s="4"/>
    </row>
    <row r="145" spans="1:3" ht="17.25" customHeight="1">
      <c r="A145" s="4"/>
      <c r="B145" s="4"/>
      <c r="C145" s="4"/>
    </row>
    <row r="146" spans="1:3" ht="17.25" customHeight="1">
      <c r="A146" s="4"/>
      <c r="B146" s="4"/>
      <c r="C146" s="4"/>
    </row>
    <row r="147" spans="1:3" ht="17.25" customHeight="1">
      <c r="A147" s="4"/>
      <c r="B147" s="4"/>
      <c r="C147" s="4"/>
    </row>
    <row r="148" spans="1:3" ht="17.25" customHeight="1">
      <c r="A148" s="4"/>
      <c r="B148" s="4"/>
      <c r="C148" s="4"/>
    </row>
    <row r="149" spans="1:3" ht="17.25" customHeight="1">
      <c r="A149" s="4"/>
      <c r="B149" s="4"/>
      <c r="C149" s="4"/>
    </row>
    <row r="150" spans="1:3" ht="17.25" customHeight="1">
      <c r="A150" s="4"/>
      <c r="B150" s="4"/>
      <c r="C150" s="4"/>
    </row>
    <row r="151" spans="1:3" ht="17.25" customHeight="1">
      <c r="A151" s="4"/>
      <c r="B151" s="4"/>
      <c r="C151" s="4"/>
    </row>
    <row r="152" spans="1:3" ht="17.25" customHeight="1">
      <c r="A152" s="4"/>
      <c r="B152" s="4"/>
      <c r="C152" s="4"/>
    </row>
    <row r="153" spans="1:3" ht="17.25" customHeight="1">
      <c r="A153" s="4"/>
      <c r="B153" s="4"/>
      <c r="C153" s="4"/>
    </row>
    <row r="154" spans="1:3" ht="17.25" customHeight="1">
      <c r="A154" s="4"/>
      <c r="B154" s="4"/>
      <c r="C154" s="4"/>
    </row>
    <row r="155" spans="1:3" ht="13.5" customHeight="1">
      <c r="A155" s="4"/>
      <c r="B155" s="4"/>
      <c r="C155" s="4"/>
    </row>
    <row r="156" spans="1:3" ht="13.5" customHeight="1">
      <c r="A156" s="4"/>
      <c r="B156" s="4"/>
      <c r="C156" s="4"/>
    </row>
    <row r="157" spans="1:3" ht="13.5" customHeight="1">
      <c r="A157" s="4"/>
      <c r="B157" s="4"/>
      <c r="C157" s="4"/>
    </row>
    <row r="158" spans="1:3" ht="41.25" customHeight="1">
      <c r="A158" s="4"/>
      <c r="B158" s="4"/>
      <c r="C158" s="4"/>
    </row>
    <row r="159" spans="1:3" ht="17.25" customHeight="1">
      <c r="A159" s="4"/>
      <c r="B159" s="4"/>
      <c r="C159" s="4"/>
    </row>
    <row r="160" spans="1:3" ht="17.25" customHeight="1">
      <c r="A160" s="4"/>
      <c r="B160" s="4"/>
      <c r="C160" s="4"/>
    </row>
    <row r="161" spans="1:3" ht="17.25" customHeight="1">
      <c r="A161" s="4"/>
      <c r="B161" s="4"/>
      <c r="C161" s="4"/>
    </row>
    <row r="162" spans="1:3" ht="17.25" customHeight="1">
      <c r="A162" s="4"/>
      <c r="B162" s="4"/>
      <c r="C162" s="4"/>
    </row>
    <row r="163" spans="1:3" ht="17.25" customHeight="1">
      <c r="A163" s="4"/>
      <c r="B163" s="4"/>
      <c r="C163" s="4"/>
    </row>
    <row r="164" spans="1:3" ht="17.25" customHeight="1">
      <c r="A164" s="4"/>
      <c r="B164" s="4"/>
      <c r="C164" s="4"/>
    </row>
    <row r="165" spans="1:3" ht="17.25" customHeight="1">
      <c r="A165" s="4"/>
      <c r="B165" s="4"/>
      <c r="C165" s="4"/>
    </row>
    <row r="166" spans="1:3" ht="17.25" customHeight="1">
      <c r="A166" s="4"/>
      <c r="B166" s="4"/>
      <c r="C166" s="4"/>
    </row>
    <row r="167" spans="1:3" ht="17.25" customHeight="1">
      <c r="A167" s="4"/>
      <c r="B167" s="4"/>
      <c r="C167" s="4"/>
    </row>
    <row r="168" spans="1:3" ht="17.25" customHeight="1">
      <c r="A168" s="4"/>
      <c r="B168" s="4"/>
      <c r="C168" s="4"/>
    </row>
    <row r="169" spans="1:3" ht="17.25" customHeight="1">
      <c r="A169" s="4"/>
      <c r="B169" s="4"/>
      <c r="C169" s="4"/>
    </row>
    <row r="170" spans="1:3" ht="17.25" customHeight="1">
      <c r="A170" s="4"/>
      <c r="B170" s="4"/>
      <c r="C170" s="4"/>
    </row>
    <row r="171" spans="1:3" ht="17.25" customHeight="1">
      <c r="A171" s="4"/>
      <c r="B171" s="4"/>
      <c r="C171" s="4"/>
    </row>
    <row r="172" spans="1:3" ht="17.25" customHeight="1">
      <c r="A172" s="4"/>
      <c r="B172" s="4"/>
      <c r="C172" s="4"/>
    </row>
    <row r="173" spans="1:3" ht="17.25" customHeight="1">
      <c r="A173" s="4"/>
      <c r="B173" s="4"/>
      <c r="C173" s="4"/>
    </row>
    <row r="174" spans="1:3" ht="17.25" customHeight="1">
      <c r="A174" s="4"/>
      <c r="B174" s="4"/>
      <c r="C174" s="4"/>
    </row>
    <row r="175" spans="1:3" ht="17.25" customHeight="1">
      <c r="A175" s="4"/>
      <c r="B175" s="4"/>
      <c r="C175" s="4"/>
    </row>
    <row r="176" spans="1:3" ht="17.25" customHeight="1">
      <c r="A176" s="4"/>
      <c r="B176" s="4"/>
      <c r="C176" s="4"/>
    </row>
    <row r="177" spans="1:3" ht="17.25" customHeight="1">
      <c r="A177" s="4"/>
      <c r="B177" s="4"/>
      <c r="C177" s="4"/>
    </row>
    <row r="178" spans="1:3" ht="17.25" customHeight="1">
      <c r="A178" s="4"/>
      <c r="B178" s="4"/>
      <c r="C178" s="4"/>
    </row>
    <row r="179" spans="1:3" ht="17.25" customHeight="1">
      <c r="A179" s="4"/>
      <c r="B179" s="4"/>
      <c r="C179" s="4"/>
    </row>
    <row r="180" spans="1:3" ht="17.25" customHeight="1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24" customHeight="1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27" customHeight="1">
      <c r="A332" s="4"/>
      <c r="B332" s="4"/>
      <c r="C332" s="4"/>
    </row>
    <row r="333" spans="1:3" ht="12.75">
      <c r="A333" s="4"/>
      <c r="B333" s="4"/>
      <c r="C333" s="4"/>
    </row>
    <row r="334" spans="1:3" ht="12.75">
      <c r="A334" s="4"/>
      <c r="B334" s="4"/>
      <c r="C334" s="4"/>
    </row>
    <row r="335" spans="1:3" ht="12.75">
      <c r="A335" s="4"/>
      <c r="B335" s="4"/>
      <c r="C335" s="4"/>
    </row>
    <row r="336" spans="1:3" ht="12.75">
      <c r="A336" s="4"/>
      <c r="B336" s="4"/>
      <c r="C336" s="4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47.25" customHeight="1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5" customHeight="1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4.25" customHeight="1">
      <c r="A478" s="4"/>
      <c r="B478" s="4"/>
      <c r="C478" s="4"/>
    </row>
    <row r="479" spans="1:3" ht="29.25" customHeight="1">
      <c r="A479" s="4"/>
      <c r="B479" s="4"/>
      <c r="C479" s="4"/>
    </row>
    <row r="480" spans="1:3" ht="18.75" customHeight="1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</sheetData>
  <mergeCells count="4">
    <mergeCell ref="C12:C13"/>
    <mergeCell ref="A12:A13"/>
    <mergeCell ref="B12:B13"/>
    <mergeCell ref="A9:C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C490"/>
  <sheetViews>
    <sheetView showGridLines="0" zoomScale="75" zoomScaleNormal="75" workbookViewId="0" topLeftCell="A1">
      <selection activeCell="E12" sqref="E12"/>
    </sheetView>
  </sheetViews>
  <sheetFormatPr defaultColWidth="9.00390625" defaultRowHeight="12.75"/>
  <cols>
    <col min="1" max="1" width="14.125" style="4" customWidth="1"/>
    <col min="2" max="2" width="64.375" style="2" customWidth="1"/>
    <col min="3" max="3" width="35.875" style="2" customWidth="1"/>
    <col min="4" max="4" width="9.25390625" style="4" customWidth="1"/>
    <col min="5" max="5" width="10.375" style="4" bestFit="1" customWidth="1"/>
    <col min="6" max="6" width="17.25390625" style="4" customWidth="1"/>
    <col min="7" max="16384" width="9.125" style="4" customWidth="1"/>
  </cols>
  <sheetData>
    <row r="1" ht="20.25" customHeight="1"/>
    <row r="2" spans="2:3" ht="33" customHeight="1">
      <c r="B2" s="260"/>
      <c r="C2" s="260" t="s">
        <v>825</v>
      </c>
    </row>
    <row r="3" spans="2:3" ht="20.25" customHeight="1">
      <c r="B3" s="260"/>
      <c r="C3" s="375" t="s">
        <v>2</v>
      </c>
    </row>
    <row r="4" spans="2:3" ht="20.25" customHeight="1">
      <c r="B4" s="260"/>
      <c r="C4" s="376" t="s">
        <v>633</v>
      </c>
    </row>
    <row r="5" spans="2:3" ht="18" customHeight="1">
      <c r="B5" s="260"/>
      <c r="C5" s="260" t="s">
        <v>93</v>
      </c>
    </row>
    <row r="6" spans="2:3" ht="21" customHeight="1">
      <c r="B6" s="121"/>
      <c r="C6" s="121"/>
    </row>
    <row r="7" spans="2:3" ht="42.75" customHeight="1">
      <c r="B7" s="686" t="s">
        <v>826</v>
      </c>
      <c r="C7" s="686"/>
    </row>
    <row r="8" spans="2:3" ht="18.75" customHeight="1">
      <c r="B8" s="124"/>
      <c r="C8" s="124"/>
    </row>
    <row r="9" spans="2:3" ht="28.5" customHeight="1" thickBot="1">
      <c r="B9" s="165"/>
      <c r="C9" s="53"/>
    </row>
    <row r="10" spans="1:3" ht="18" customHeight="1">
      <c r="A10" s="687" t="s">
        <v>809</v>
      </c>
      <c r="B10" s="683" t="s">
        <v>808</v>
      </c>
      <c r="C10" s="681" t="s">
        <v>810</v>
      </c>
    </row>
    <row r="11" spans="1:3" ht="31.5" customHeight="1" thickBot="1">
      <c r="A11" s="688"/>
      <c r="B11" s="684"/>
      <c r="C11" s="682"/>
    </row>
    <row r="12" spans="1:3" ht="46.5" customHeight="1">
      <c r="A12" s="404">
        <v>1</v>
      </c>
      <c r="B12" s="405" t="s">
        <v>827</v>
      </c>
      <c r="C12" s="406">
        <v>30000</v>
      </c>
    </row>
    <row r="13" spans="1:3" ht="45" customHeight="1">
      <c r="A13" s="404">
        <v>2</v>
      </c>
      <c r="B13" s="377" t="s">
        <v>828</v>
      </c>
      <c r="C13" s="379">
        <f>C14+C15</f>
        <v>80000</v>
      </c>
    </row>
    <row r="14" spans="1:3" ht="108.75">
      <c r="A14" s="404">
        <v>3</v>
      </c>
      <c r="B14" s="380" t="s">
        <v>829</v>
      </c>
      <c r="C14" s="382">
        <v>76000</v>
      </c>
    </row>
    <row r="15" spans="1:3" ht="20.25">
      <c r="A15" s="404">
        <v>4</v>
      </c>
      <c r="B15" s="380" t="s">
        <v>830</v>
      </c>
      <c r="C15" s="382">
        <v>4000</v>
      </c>
    </row>
    <row r="16" spans="1:3" ht="45" customHeight="1">
      <c r="A16" s="404">
        <v>5</v>
      </c>
      <c r="B16" s="386" t="s">
        <v>831</v>
      </c>
      <c r="C16" s="388">
        <f>C17+C18+C19+C20+C21+C22+C23</f>
        <v>110000</v>
      </c>
    </row>
    <row r="17" spans="1:3" ht="43.5" customHeight="1">
      <c r="A17" s="404">
        <v>6</v>
      </c>
      <c r="B17" s="380" t="s">
        <v>832</v>
      </c>
      <c r="C17" s="382">
        <v>9000</v>
      </c>
    </row>
    <row r="18" spans="1:3" ht="43.5" customHeight="1">
      <c r="A18" s="404">
        <v>7</v>
      </c>
      <c r="B18" s="380" t="s">
        <v>833</v>
      </c>
      <c r="C18" s="385">
        <v>9000</v>
      </c>
    </row>
    <row r="19" spans="1:3" ht="29.25" customHeight="1">
      <c r="A19" s="404">
        <v>8</v>
      </c>
      <c r="B19" s="395" t="s">
        <v>834</v>
      </c>
      <c r="C19" s="397">
        <v>42000</v>
      </c>
    </row>
    <row r="20" spans="1:3" ht="63" customHeight="1">
      <c r="A20" s="404">
        <v>9</v>
      </c>
      <c r="B20" s="398" t="s">
        <v>835</v>
      </c>
      <c r="C20" s="385">
        <v>16000</v>
      </c>
    </row>
    <row r="21" spans="1:3" ht="45" customHeight="1">
      <c r="A21" s="404">
        <v>10</v>
      </c>
      <c r="B21" s="398" t="s">
        <v>836</v>
      </c>
      <c r="C21" s="385">
        <v>15000</v>
      </c>
    </row>
    <row r="22" spans="1:3" ht="29.25" customHeight="1">
      <c r="A22" s="404">
        <v>11</v>
      </c>
      <c r="B22" s="398" t="s">
        <v>837</v>
      </c>
      <c r="C22" s="385">
        <v>15000</v>
      </c>
    </row>
    <row r="23" spans="1:3" ht="33" customHeight="1">
      <c r="A23" s="404">
        <v>12</v>
      </c>
      <c r="B23" s="398" t="s">
        <v>838</v>
      </c>
      <c r="C23" s="385">
        <v>4000</v>
      </c>
    </row>
    <row r="24" spans="1:3" ht="21" thickBot="1">
      <c r="A24" s="554"/>
      <c r="B24" s="400"/>
      <c r="C24" s="402"/>
    </row>
    <row r="25" spans="2:3" ht="12.75">
      <c r="B25" s="4"/>
      <c r="C25" s="403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21" customHeight="1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36.75" customHeight="1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27.75" customHeight="1">
      <c r="B68" s="4"/>
      <c r="C68" s="4"/>
    </row>
    <row r="69" spans="2:3" ht="18.75" customHeight="1">
      <c r="B69" s="4"/>
      <c r="C69" s="4"/>
    </row>
    <row r="70" spans="2:3" ht="18.75" customHeight="1">
      <c r="B70" s="4"/>
      <c r="C70" s="4"/>
    </row>
    <row r="71" spans="2:3" ht="32.25" customHeight="1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7.25" customHeight="1">
      <c r="B137" s="4"/>
      <c r="C137" s="4"/>
    </row>
    <row r="138" spans="2:3" ht="17.25" customHeight="1">
      <c r="B138" s="4"/>
      <c r="C138" s="4"/>
    </row>
    <row r="139" spans="2:3" ht="17.25" customHeight="1">
      <c r="B139" s="4"/>
      <c r="C139" s="4"/>
    </row>
    <row r="140" spans="2:3" ht="17.25" customHeight="1">
      <c r="B140" s="4"/>
      <c r="C140" s="4"/>
    </row>
    <row r="141" spans="2:3" ht="17.25" customHeight="1">
      <c r="B141" s="4"/>
      <c r="C141" s="4"/>
    </row>
    <row r="142" spans="2:3" ht="17.25" customHeight="1">
      <c r="B142" s="4"/>
      <c r="C142" s="4"/>
    </row>
    <row r="143" spans="2:3" ht="17.25" customHeight="1">
      <c r="B143" s="4"/>
      <c r="C143" s="4"/>
    </row>
    <row r="144" spans="2:3" ht="17.25" customHeight="1">
      <c r="B144" s="4"/>
      <c r="C144" s="4"/>
    </row>
    <row r="145" spans="2:3" ht="17.25" customHeight="1">
      <c r="B145" s="4"/>
      <c r="C145" s="4"/>
    </row>
    <row r="146" spans="2:3" ht="17.25" customHeight="1">
      <c r="B146" s="4"/>
      <c r="C146" s="4"/>
    </row>
    <row r="147" spans="2:3" ht="17.25" customHeight="1">
      <c r="B147" s="4"/>
      <c r="C147" s="4"/>
    </row>
    <row r="148" spans="2:3" ht="17.25" customHeight="1">
      <c r="B148" s="4"/>
      <c r="C148" s="4"/>
    </row>
    <row r="149" spans="2:3" ht="17.25" customHeight="1">
      <c r="B149" s="4"/>
      <c r="C149" s="4"/>
    </row>
    <row r="150" spans="2:3" ht="17.25" customHeight="1">
      <c r="B150" s="4"/>
      <c r="C150" s="4"/>
    </row>
    <row r="151" spans="2:3" ht="13.5" customHeight="1">
      <c r="B151" s="4"/>
      <c r="C151" s="4"/>
    </row>
    <row r="152" spans="2:3" ht="13.5" customHeight="1">
      <c r="B152" s="4"/>
      <c r="C152" s="4"/>
    </row>
    <row r="153" spans="2:3" ht="13.5" customHeight="1">
      <c r="B153" s="4"/>
      <c r="C153" s="4"/>
    </row>
    <row r="154" spans="2:3" ht="41.25" customHeight="1">
      <c r="B154" s="4"/>
      <c r="C154" s="4"/>
    </row>
    <row r="155" spans="2:3" ht="17.25" customHeight="1">
      <c r="B155" s="4"/>
      <c r="C155" s="4"/>
    </row>
    <row r="156" spans="2:3" ht="17.25" customHeight="1">
      <c r="B156" s="4"/>
      <c r="C156" s="4"/>
    </row>
    <row r="157" spans="2:3" ht="17.25" customHeight="1">
      <c r="B157" s="4"/>
      <c r="C157" s="4"/>
    </row>
    <row r="158" spans="2:3" ht="17.25" customHeight="1">
      <c r="B158" s="4"/>
      <c r="C158" s="4"/>
    </row>
    <row r="159" spans="2:3" ht="17.25" customHeight="1">
      <c r="B159" s="4"/>
      <c r="C159" s="4"/>
    </row>
    <row r="160" spans="2:3" ht="17.25" customHeight="1">
      <c r="B160" s="4"/>
      <c r="C160" s="4"/>
    </row>
    <row r="161" spans="2:3" ht="17.25" customHeight="1">
      <c r="B161" s="4"/>
      <c r="C161" s="4"/>
    </row>
    <row r="162" spans="2:3" ht="17.25" customHeight="1">
      <c r="B162" s="4"/>
      <c r="C162" s="4"/>
    </row>
    <row r="163" spans="2:3" ht="17.25" customHeight="1">
      <c r="B163" s="4"/>
      <c r="C163" s="4"/>
    </row>
    <row r="164" spans="2:3" ht="17.25" customHeight="1">
      <c r="B164" s="4"/>
      <c r="C164" s="4"/>
    </row>
    <row r="165" spans="2:3" ht="17.25" customHeight="1">
      <c r="B165" s="4"/>
      <c r="C165" s="4"/>
    </row>
    <row r="166" spans="2:3" ht="17.25" customHeight="1">
      <c r="B166" s="4"/>
      <c r="C166" s="4"/>
    </row>
    <row r="167" spans="2:3" ht="17.25" customHeight="1">
      <c r="B167" s="4"/>
      <c r="C167" s="4"/>
    </row>
    <row r="168" spans="2:3" ht="17.25" customHeight="1">
      <c r="B168" s="4"/>
      <c r="C168" s="4"/>
    </row>
    <row r="169" spans="2:3" ht="17.25" customHeight="1">
      <c r="B169" s="4"/>
      <c r="C169" s="4"/>
    </row>
    <row r="170" spans="2:3" ht="17.25" customHeight="1">
      <c r="B170" s="4"/>
      <c r="C170" s="4"/>
    </row>
    <row r="171" spans="2:3" ht="17.25" customHeight="1">
      <c r="B171" s="4"/>
      <c r="C171" s="4"/>
    </row>
    <row r="172" spans="2:3" ht="17.25" customHeight="1">
      <c r="B172" s="4"/>
      <c r="C172" s="4"/>
    </row>
    <row r="173" spans="2:3" ht="17.25" customHeight="1">
      <c r="B173" s="4"/>
      <c r="C173" s="4"/>
    </row>
    <row r="174" spans="2:3" ht="17.25" customHeight="1">
      <c r="B174" s="4"/>
      <c r="C174" s="4"/>
    </row>
    <row r="175" spans="2:3" ht="17.25" customHeight="1">
      <c r="B175" s="4"/>
      <c r="C175" s="4"/>
    </row>
    <row r="176" spans="2:3" ht="17.25" customHeight="1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  <row r="294" spans="2:3" ht="12.75">
      <c r="B294" s="4"/>
      <c r="C294" s="4"/>
    </row>
    <row r="295" spans="2:3" ht="12.75">
      <c r="B295" s="4"/>
      <c r="C295" s="4"/>
    </row>
    <row r="296" spans="2:3" ht="12.75">
      <c r="B296" s="4"/>
      <c r="C296" s="4"/>
    </row>
    <row r="297" spans="2:3" ht="12.75">
      <c r="B297" s="4"/>
      <c r="C297" s="4"/>
    </row>
    <row r="298" spans="2:3" ht="12.75">
      <c r="B298" s="4"/>
      <c r="C298" s="4"/>
    </row>
    <row r="299" spans="2:3" ht="12.75">
      <c r="B299" s="4"/>
      <c r="C299" s="4"/>
    </row>
    <row r="300" spans="2:3" ht="12.75">
      <c r="B300" s="4"/>
      <c r="C300" s="4"/>
    </row>
    <row r="301" spans="2:3" ht="12.75">
      <c r="B301" s="4"/>
      <c r="C301" s="4"/>
    </row>
    <row r="302" spans="2:3" ht="12.75">
      <c r="B302" s="4"/>
      <c r="C302" s="4"/>
    </row>
    <row r="303" spans="2:3" ht="12.75">
      <c r="B303" s="4"/>
      <c r="C303" s="4"/>
    </row>
    <row r="304" spans="2:3" ht="12.75">
      <c r="B304" s="4"/>
      <c r="C304" s="4"/>
    </row>
    <row r="305" spans="2:3" ht="12.75">
      <c r="B305" s="4"/>
      <c r="C305" s="4"/>
    </row>
    <row r="306" spans="2:3" ht="12.75">
      <c r="B306" s="4"/>
      <c r="C306" s="4"/>
    </row>
    <row r="307" spans="2:3" ht="12.75">
      <c r="B307" s="4"/>
      <c r="C307" s="4"/>
    </row>
    <row r="308" spans="2:3" ht="12.75">
      <c r="B308" s="4"/>
      <c r="C308" s="4"/>
    </row>
    <row r="309" spans="2:3" ht="12.75">
      <c r="B309" s="4"/>
      <c r="C309" s="4"/>
    </row>
    <row r="310" spans="2:3" ht="12.75">
      <c r="B310" s="4"/>
      <c r="C310" s="4"/>
    </row>
    <row r="311" spans="2:3" ht="12.75">
      <c r="B311" s="4"/>
      <c r="C311" s="4"/>
    </row>
    <row r="312" spans="2:3" ht="12.75">
      <c r="B312" s="4"/>
      <c r="C312" s="4"/>
    </row>
    <row r="313" spans="2:3" ht="12.75">
      <c r="B313" s="4"/>
      <c r="C313" s="4"/>
    </row>
    <row r="314" spans="2:3" ht="12.75">
      <c r="B314" s="4"/>
      <c r="C314" s="4"/>
    </row>
    <row r="315" spans="2:3" ht="12.75">
      <c r="B315" s="4"/>
      <c r="C315" s="4"/>
    </row>
    <row r="316" spans="2:3" ht="24" customHeight="1">
      <c r="B316" s="4"/>
      <c r="C316" s="4"/>
    </row>
    <row r="317" spans="2:3" ht="12.75">
      <c r="B317" s="4"/>
      <c r="C317" s="4"/>
    </row>
    <row r="318" spans="2:3" ht="12.75">
      <c r="B318" s="4"/>
      <c r="C318" s="4"/>
    </row>
    <row r="319" spans="2:3" ht="12.75">
      <c r="B319" s="4"/>
      <c r="C319" s="4"/>
    </row>
    <row r="320" spans="2:3" ht="12.75">
      <c r="B320" s="4"/>
      <c r="C320" s="4"/>
    </row>
    <row r="321" spans="2:3" ht="12.75">
      <c r="B321" s="4"/>
      <c r="C321" s="4"/>
    </row>
    <row r="322" spans="2:3" ht="12.75">
      <c r="B322" s="4"/>
      <c r="C322" s="4"/>
    </row>
    <row r="323" spans="2:3" ht="12.75">
      <c r="B323" s="4"/>
      <c r="C323" s="4"/>
    </row>
    <row r="324" spans="2:3" ht="12.75">
      <c r="B324" s="4"/>
      <c r="C324" s="4"/>
    </row>
    <row r="325" spans="2:3" ht="12.75">
      <c r="B325" s="4"/>
      <c r="C325" s="4"/>
    </row>
    <row r="326" spans="2:3" ht="12.75">
      <c r="B326" s="4"/>
      <c r="C326" s="4"/>
    </row>
    <row r="327" spans="2:3" ht="12.75">
      <c r="B327" s="4"/>
      <c r="C327" s="4"/>
    </row>
    <row r="328" spans="2:3" ht="27" customHeight="1">
      <c r="B328" s="4"/>
      <c r="C328" s="4"/>
    </row>
    <row r="329" spans="2:3" ht="12.75">
      <c r="B329" s="4"/>
      <c r="C329" s="4"/>
    </row>
    <row r="330" spans="2:3" ht="12.75">
      <c r="B330" s="4"/>
      <c r="C330" s="4"/>
    </row>
    <row r="331" spans="2:3" ht="12.75">
      <c r="B331" s="4"/>
      <c r="C331" s="4"/>
    </row>
    <row r="332" spans="2:3" ht="12.75">
      <c r="B332" s="4"/>
      <c r="C332" s="4"/>
    </row>
    <row r="333" spans="2:3" ht="12.75">
      <c r="B333" s="4"/>
      <c r="C333" s="4"/>
    </row>
    <row r="334" spans="2:3" ht="12.75">
      <c r="B334" s="4"/>
      <c r="C334" s="4"/>
    </row>
    <row r="335" spans="2:3" ht="12.75">
      <c r="B335" s="4"/>
      <c r="C335" s="4"/>
    </row>
    <row r="336" spans="2:3" ht="12.75">
      <c r="B336" s="4"/>
      <c r="C336" s="4"/>
    </row>
    <row r="337" spans="2:3" ht="12.75">
      <c r="B337" s="4"/>
      <c r="C337" s="4"/>
    </row>
    <row r="338" spans="2:3" ht="12.75">
      <c r="B338" s="4"/>
      <c r="C338" s="4"/>
    </row>
    <row r="339" spans="2:3" ht="12.75">
      <c r="B339" s="4"/>
      <c r="C339" s="4"/>
    </row>
    <row r="340" spans="2:3" ht="12.75">
      <c r="B340" s="4"/>
      <c r="C340" s="4"/>
    </row>
    <row r="341" spans="2:3" ht="12.75">
      <c r="B341" s="4"/>
      <c r="C341" s="4"/>
    </row>
    <row r="342" spans="2:3" ht="12.75">
      <c r="B342" s="4"/>
      <c r="C342" s="4"/>
    </row>
    <row r="343" spans="2:3" ht="12.75">
      <c r="B343" s="4"/>
      <c r="C343" s="4"/>
    </row>
    <row r="344" spans="2:3" ht="12.75">
      <c r="B344" s="4"/>
      <c r="C344" s="4"/>
    </row>
    <row r="345" spans="2:3" ht="12.75">
      <c r="B345" s="4"/>
      <c r="C345" s="4"/>
    </row>
    <row r="346" spans="2:3" ht="12.75">
      <c r="B346" s="4"/>
      <c r="C346" s="4"/>
    </row>
    <row r="347" spans="2:3" ht="12.75">
      <c r="B347" s="4"/>
      <c r="C347" s="4"/>
    </row>
    <row r="348" spans="2:3" ht="12.75">
      <c r="B348" s="4"/>
      <c r="C348" s="4"/>
    </row>
    <row r="349" spans="2:3" ht="12.75">
      <c r="B349" s="4"/>
      <c r="C349" s="4"/>
    </row>
    <row r="350" spans="2:3" ht="12.75">
      <c r="B350" s="4"/>
      <c r="C350" s="4"/>
    </row>
    <row r="351" spans="2:3" ht="12.75">
      <c r="B351" s="4"/>
      <c r="C351" s="4"/>
    </row>
    <row r="352" spans="2:3" ht="12.75">
      <c r="B352" s="4"/>
      <c r="C352" s="4"/>
    </row>
    <row r="353" spans="2:3" ht="12.75">
      <c r="B353" s="4"/>
      <c r="C353" s="4"/>
    </row>
    <row r="354" spans="2:3" ht="12.75">
      <c r="B354" s="4"/>
      <c r="C354" s="4"/>
    </row>
    <row r="355" spans="2:3" ht="12.75">
      <c r="B355" s="4"/>
      <c r="C355" s="4"/>
    </row>
    <row r="356" spans="2:3" ht="12.75">
      <c r="B356" s="4"/>
      <c r="C356" s="4"/>
    </row>
    <row r="357" spans="2:3" ht="47.25" customHeight="1">
      <c r="B357" s="4"/>
      <c r="C357" s="4"/>
    </row>
    <row r="358" spans="2:3" ht="12.75">
      <c r="B358" s="4"/>
      <c r="C358" s="4"/>
    </row>
    <row r="359" spans="2:3" ht="12.75">
      <c r="B359" s="4"/>
      <c r="C359" s="4"/>
    </row>
    <row r="360" spans="2:3" ht="12.75">
      <c r="B360" s="4"/>
      <c r="C360" s="4"/>
    </row>
    <row r="361" spans="2:3" ht="12.75">
      <c r="B361" s="4"/>
      <c r="C361" s="4"/>
    </row>
    <row r="362" spans="2:3" ht="12.75">
      <c r="B362" s="4"/>
      <c r="C362" s="4"/>
    </row>
    <row r="363" spans="2:3" ht="12.75">
      <c r="B363" s="4"/>
      <c r="C363" s="4"/>
    </row>
    <row r="364" spans="2:3" ht="12.75">
      <c r="B364" s="4"/>
      <c r="C364" s="4"/>
    </row>
    <row r="365" spans="2:3" ht="12.75">
      <c r="B365" s="4"/>
      <c r="C365" s="4"/>
    </row>
    <row r="366" spans="2:3" ht="12.75">
      <c r="B366" s="4"/>
      <c r="C366" s="4"/>
    </row>
    <row r="367" spans="2:3" ht="12.75">
      <c r="B367" s="4"/>
      <c r="C367" s="4"/>
    </row>
    <row r="368" spans="2:3" ht="12.75">
      <c r="B368" s="4"/>
      <c r="C368" s="4"/>
    </row>
    <row r="369" spans="2:3" ht="12.75">
      <c r="B369" s="4"/>
      <c r="C369" s="4"/>
    </row>
    <row r="370" spans="2:3" ht="12.75">
      <c r="B370" s="4"/>
      <c r="C370" s="4"/>
    </row>
    <row r="371" spans="2:3" ht="15" customHeight="1">
      <c r="B371" s="4"/>
      <c r="C371" s="4"/>
    </row>
    <row r="372" spans="2:3" ht="12.75">
      <c r="B372" s="4"/>
      <c r="C372" s="4"/>
    </row>
    <row r="373" spans="2:3" ht="12.75">
      <c r="B373" s="4"/>
      <c r="C373" s="4"/>
    </row>
    <row r="374" spans="2:3" ht="12.75">
      <c r="B374" s="4"/>
      <c r="C374" s="4"/>
    </row>
    <row r="375" spans="2:3" ht="12.75">
      <c r="B375" s="4"/>
      <c r="C375" s="4"/>
    </row>
    <row r="376" spans="2:3" ht="12.75">
      <c r="B376" s="4"/>
      <c r="C376" s="4"/>
    </row>
    <row r="377" spans="2:3" ht="12.75">
      <c r="B377" s="4"/>
      <c r="C377" s="4"/>
    </row>
    <row r="378" spans="2:3" ht="12.75">
      <c r="B378" s="4"/>
      <c r="C378" s="4"/>
    </row>
    <row r="379" spans="2:3" ht="12.75">
      <c r="B379" s="4"/>
      <c r="C379" s="4"/>
    </row>
    <row r="380" spans="2:3" ht="12.75">
      <c r="B380" s="4"/>
      <c r="C380" s="4"/>
    </row>
    <row r="381" spans="2:3" ht="12.75">
      <c r="B381" s="4"/>
      <c r="C381" s="4"/>
    </row>
    <row r="382" spans="2:3" ht="12.75">
      <c r="B382" s="4"/>
      <c r="C382" s="4"/>
    </row>
    <row r="383" spans="2:3" ht="12.75">
      <c r="B383" s="4"/>
      <c r="C383" s="4"/>
    </row>
    <row r="384" spans="2:3" ht="12.75">
      <c r="B384" s="4"/>
      <c r="C384" s="4"/>
    </row>
    <row r="385" spans="2:3" ht="12.75">
      <c r="B385" s="4"/>
      <c r="C385" s="4"/>
    </row>
    <row r="386" spans="2:3" ht="12.75">
      <c r="B386" s="4"/>
      <c r="C386" s="4"/>
    </row>
    <row r="387" spans="2:3" ht="12.75">
      <c r="B387" s="4"/>
      <c r="C387" s="4"/>
    </row>
    <row r="388" spans="2:3" ht="12.75">
      <c r="B388" s="4"/>
      <c r="C388" s="4"/>
    </row>
    <row r="389" spans="2:3" ht="12.75">
      <c r="B389" s="4"/>
      <c r="C389" s="4"/>
    </row>
    <row r="390" spans="2:3" ht="12.75">
      <c r="B390" s="4"/>
      <c r="C390" s="4"/>
    </row>
    <row r="391" spans="2:3" ht="12.75">
      <c r="B391" s="4"/>
      <c r="C391" s="4"/>
    </row>
    <row r="392" spans="2:3" ht="12.75">
      <c r="B392" s="4"/>
      <c r="C392" s="4"/>
    </row>
    <row r="393" spans="2:3" ht="12.75">
      <c r="B393" s="4"/>
      <c r="C393" s="4"/>
    </row>
    <row r="394" spans="2:3" ht="12.75">
      <c r="B394" s="4"/>
      <c r="C394" s="4"/>
    </row>
    <row r="395" spans="2:3" ht="12.75">
      <c r="B395" s="4"/>
      <c r="C395" s="4"/>
    </row>
    <row r="396" spans="2:3" ht="12.75">
      <c r="B396" s="4"/>
      <c r="C396" s="4"/>
    </row>
    <row r="397" spans="2:3" ht="12.75">
      <c r="B397" s="4"/>
      <c r="C397" s="4"/>
    </row>
    <row r="398" spans="2:3" ht="12.75">
      <c r="B398" s="4"/>
      <c r="C398" s="4"/>
    </row>
    <row r="399" spans="2:3" ht="12.75">
      <c r="B399" s="4"/>
      <c r="C399" s="4"/>
    </row>
    <row r="400" spans="2:3" ht="12.75">
      <c r="B400" s="4"/>
      <c r="C400" s="4"/>
    </row>
    <row r="401" spans="2:3" ht="12.75">
      <c r="B401" s="4"/>
      <c r="C401" s="4"/>
    </row>
    <row r="402" spans="2:3" ht="12.75">
      <c r="B402" s="4"/>
      <c r="C402" s="4"/>
    </row>
    <row r="403" spans="2:3" ht="12.75">
      <c r="B403" s="4"/>
      <c r="C403" s="4"/>
    </row>
    <row r="404" spans="2:3" ht="12.75">
      <c r="B404" s="4"/>
      <c r="C404" s="4"/>
    </row>
    <row r="405" spans="2:3" ht="12.75">
      <c r="B405" s="4"/>
      <c r="C405" s="4"/>
    </row>
    <row r="406" spans="2:3" ht="12.75">
      <c r="B406" s="4"/>
      <c r="C406" s="4"/>
    </row>
    <row r="407" spans="2:3" ht="12.75">
      <c r="B407" s="4"/>
      <c r="C407" s="4"/>
    </row>
    <row r="408" spans="2:3" ht="12.75">
      <c r="B408" s="4"/>
      <c r="C408" s="4"/>
    </row>
    <row r="409" spans="2:3" ht="12.75">
      <c r="B409" s="4"/>
      <c r="C409" s="4"/>
    </row>
    <row r="410" spans="2:3" ht="12.75">
      <c r="B410" s="4"/>
      <c r="C410" s="4"/>
    </row>
    <row r="411" spans="2:3" ht="12.75">
      <c r="B411" s="4"/>
      <c r="C411" s="4"/>
    </row>
    <row r="412" spans="2:3" ht="12.75">
      <c r="B412" s="4"/>
      <c r="C412" s="4"/>
    </row>
    <row r="413" spans="2:3" ht="12.75">
      <c r="B413" s="4"/>
      <c r="C413" s="4"/>
    </row>
    <row r="414" spans="2:3" ht="12.75">
      <c r="B414" s="4"/>
      <c r="C414" s="4"/>
    </row>
    <row r="415" spans="2:3" ht="12.75">
      <c r="B415" s="4"/>
      <c r="C415" s="4"/>
    </row>
    <row r="416" spans="2:3" ht="12.75">
      <c r="B416" s="4"/>
      <c r="C416" s="4"/>
    </row>
    <row r="417" spans="2:3" ht="12.75">
      <c r="B417" s="4"/>
      <c r="C417" s="4"/>
    </row>
    <row r="418" spans="2:3" ht="12.75">
      <c r="B418" s="4"/>
      <c r="C418" s="4"/>
    </row>
    <row r="419" spans="2:3" ht="12.75">
      <c r="B419" s="4"/>
      <c r="C419" s="4"/>
    </row>
    <row r="420" spans="2:3" ht="12.75">
      <c r="B420" s="4"/>
      <c r="C420" s="4"/>
    </row>
    <row r="421" spans="2:3" ht="12.75">
      <c r="B421" s="4"/>
      <c r="C421" s="4"/>
    </row>
    <row r="422" spans="2:3" ht="12.75">
      <c r="B422" s="4"/>
      <c r="C422" s="4"/>
    </row>
    <row r="423" spans="2:3" ht="12.75">
      <c r="B423" s="4"/>
      <c r="C423" s="4"/>
    </row>
    <row r="424" spans="2:3" ht="12.75">
      <c r="B424" s="4"/>
      <c r="C424" s="4"/>
    </row>
    <row r="425" spans="2:3" ht="12.75">
      <c r="B425" s="4"/>
      <c r="C425" s="4"/>
    </row>
    <row r="426" spans="2:3" ht="12.75">
      <c r="B426" s="4"/>
      <c r="C426" s="4"/>
    </row>
    <row r="427" spans="2:3" ht="12.75">
      <c r="B427" s="4"/>
      <c r="C427" s="4"/>
    </row>
    <row r="428" spans="2:3" ht="12.75">
      <c r="B428" s="4"/>
      <c r="C428" s="4"/>
    </row>
    <row r="429" spans="2:3" ht="12.75">
      <c r="B429" s="4"/>
      <c r="C429" s="4"/>
    </row>
    <row r="430" spans="2:3" ht="12.75">
      <c r="B430" s="4"/>
      <c r="C430" s="4"/>
    </row>
    <row r="431" spans="2:3" ht="12.75">
      <c r="B431" s="4"/>
      <c r="C431" s="4"/>
    </row>
    <row r="432" spans="2:3" ht="12.75">
      <c r="B432" s="4"/>
      <c r="C432" s="4"/>
    </row>
    <row r="433" spans="2:3" ht="12.75">
      <c r="B433" s="4"/>
      <c r="C433" s="4"/>
    </row>
    <row r="434" spans="2:3" ht="12.75">
      <c r="B434" s="4"/>
      <c r="C434" s="4"/>
    </row>
    <row r="435" spans="2:3" ht="12.75">
      <c r="B435" s="4"/>
      <c r="C435" s="4"/>
    </row>
    <row r="436" spans="2:3" ht="12.75">
      <c r="B436" s="4"/>
      <c r="C436" s="4"/>
    </row>
    <row r="437" spans="2:3" ht="12.75">
      <c r="B437" s="4"/>
      <c r="C437" s="4"/>
    </row>
    <row r="438" spans="2:3" ht="12.75">
      <c r="B438" s="4"/>
      <c r="C438" s="4"/>
    </row>
    <row r="439" spans="2:3" ht="12.75">
      <c r="B439" s="4"/>
      <c r="C439" s="4"/>
    </row>
    <row r="440" spans="2:3" ht="12.75">
      <c r="B440" s="4"/>
      <c r="C440" s="4"/>
    </row>
    <row r="441" spans="2:3" ht="12.75">
      <c r="B441" s="4"/>
      <c r="C441" s="4"/>
    </row>
    <row r="442" spans="2:3" ht="12.75">
      <c r="B442" s="4"/>
      <c r="C442" s="4"/>
    </row>
    <row r="443" spans="2:3" ht="12.75">
      <c r="B443" s="4"/>
      <c r="C443" s="4"/>
    </row>
    <row r="444" spans="2:3" ht="12.75">
      <c r="B444" s="4"/>
      <c r="C444" s="4"/>
    </row>
    <row r="445" spans="2:3" ht="12.75">
      <c r="B445" s="4"/>
      <c r="C445" s="4"/>
    </row>
    <row r="446" spans="2:3" ht="12.75">
      <c r="B446" s="4"/>
      <c r="C446" s="4"/>
    </row>
    <row r="447" spans="2:3" ht="12.75">
      <c r="B447" s="4"/>
      <c r="C447" s="4"/>
    </row>
    <row r="448" spans="2:3" ht="12.75">
      <c r="B448" s="4"/>
      <c r="C448" s="4"/>
    </row>
    <row r="449" spans="2:3" ht="12.75">
      <c r="B449" s="4"/>
      <c r="C449" s="4"/>
    </row>
    <row r="450" spans="2:3" ht="12.75">
      <c r="B450" s="4"/>
      <c r="C450" s="4"/>
    </row>
    <row r="451" spans="2:3" ht="12.75">
      <c r="B451" s="4"/>
      <c r="C451" s="4"/>
    </row>
    <row r="452" spans="2:3" ht="12.75">
      <c r="B452" s="4"/>
      <c r="C452" s="4"/>
    </row>
    <row r="453" spans="2:3" ht="12.75">
      <c r="B453" s="4"/>
      <c r="C453" s="4"/>
    </row>
    <row r="454" spans="2:3" ht="12.75">
      <c r="B454" s="4"/>
      <c r="C454" s="4"/>
    </row>
    <row r="455" spans="2:3" ht="12.75">
      <c r="B455" s="4"/>
      <c r="C455" s="4"/>
    </row>
    <row r="456" spans="2:3" ht="12.75">
      <c r="B456" s="4"/>
      <c r="C456" s="4"/>
    </row>
    <row r="457" spans="2:3" ht="12.75">
      <c r="B457" s="4"/>
      <c r="C457" s="4"/>
    </row>
    <row r="458" spans="2:3" ht="12.75">
      <c r="B458" s="4"/>
      <c r="C458" s="4"/>
    </row>
    <row r="459" spans="2:3" ht="12.75">
      <c r="B459" s="4"/>
      <c r="C459" s="4"/>
    </row>
    <row r="460" spans="2:3" ht="12.75">
      <c r="B460" s="4"/>
      <c r="C460" s="4"/>
    </row>
    <row r="461" spans="2:3" ht="12.75">
      <c r="B461" s="4"/>
      <c r="C461" s="4"/>
    </row>
    <row r="462" spans="2:3" ht="12.75">
      <c r="B462" s="4"/>
      <c r="C462" s="4"/>
    </row>
    <row r="463" spans="2:3" ht="12.75">
      <c r="B463" s="4"/>
      <c r="C463" s="4"/>
    </row>
    <row r="464" spans="2:3" ht="12.75">
      <c r="B464" s="4"/>
      <c r="C464" s="4"/>
    </row>
    <row r="465" spans="2:3" ht="12.75">
      <c r="B465" s="4"/>
      <c r="C465" s="4"/>
    </row>
    <row r="466" spans="2:3" ht="12.75">
      <c r="B466" s="4"/>
      <c r="C466" s="4"/>
    </row>
    <row r="467" spans="2:3" ht="12.75">
      <c r="B467" s="4"/>
      <c r="C467" s="4"/>
    </row>
    <row r="468" spans="2:3" ht="12.75">
      <c r="B468" s="4"/>
      <c r="C468" s="4"/>
    </row>
    <row r="469" spans="2:3" ht="12.75">
      <c r="B469" s="4"/>
      <c r="C469" s="4"/>
    </row>
    <row r="470" spans="2:3" ht="12.75">
      <c r="B470" s="4"/>
      <c r="C470" s="4"/>
    </row>
    <row r="471" spans="2:3" ht="12.75">
      <c r="B471" s="4"/>
      <c r="C471" s="4"/>
    </row>
    <row r="472" spans="2:3" ht="12.75">
      <c r="B472" s="4"/>
      <c r="C472" s="4"/>
    </row>
    <row r="473" spans="2:3" ht="12.75">
      <c r="B473" s="4"/>
      <c r="C473" s="4"/>
    </row>
    <row r="474" spans="2:3" ht="14.25" customHeight="1">
      <c r="B474" s="4"/>
      <c r="C474" s="4"/>
    </row>
    <row r="475" spans="2:3" ht="29.25" customHeight="1">
      <c r="B475" s="4"/>
      <c r="C475" s="4"/>
    </row>
    <row r="476" spans="2:3" ht="18.75" customHeight="1">
      <c r="B476" s="4"/>
      <c r="C476" s="4"/>
    </row>
    <row r="477" spans="2:3" ht="12.75">
      <c r="B477" s="4"/>
      <c r="C477" s="4"/>
    </row>
    <row r="478" spans="2:3" ht="12.75">
      <c r="B478" s="4"/>
      <c r="C478" s="4"/>
    </row>
    <row r="479" spans="2:3" ht="12.75">
      <c r="B479" s="4"/>
      <c r="C479" s="4"/>
    </row>
    <row r="480" spans="2:3" ht="12.75">
      <c r="B480" s="4"/>
      <c r="C480" s="4"/>
    </row>
    <row r="481" spans="2:3" ht="12.75">
      <c r="B481" s="4"/>
      <c r="C481" s="4"/>
    </row>
    <row r="482" spans="2:3" ht="12.75">
      <c r="B482" s="4"/>
      <c r="C482" s="4"/>
    </row>
    <row r="483" spans="2:3" ht="12.75">
      <c r="B483" s="4"/>
      <c r="C483" s="4"/>
    </row>
    <row r="484" spans="2:3" ht="12.75">
      <c r="B484" s="4"/>
      <c r="C484" s="4"/>
    </row>
    <row r="485" spans="2:3" ht="12.75">
      <c r="B485" s="4"/>
      <c r="C485" s="4"/>
    </row>
    <row r="486" spans="2:3" ht="12.75">
      <c r="B486" s="4"/>
      <c r="C486" s="4"/>
    </row>
    <row r="487" spans="2:3" ht="12.75">
      <c r="B487" s="4"/>
      <c r="C487" s="4"/>
    </row>
    <row r="488" spans="2:3" ht="12.75">
      <c r="B488" s="4"/>
      <c r="C488" s="4"/>
    </row>
    <row r="489" spans="2:3" ht="12.75">
      <c r="B489" s="4"/>
      <c r="C489" s="4"/>
    </row>
    <row r="490" spans="2:3" ht="12.75">
      <c r="B490" s="4"/>
      <c r="C490" s="4"/>
    </row>
  </sheetData>
  <mergeCells count="4">
    <mergeCell ref="A10:A11"/>
    <mergeCell ref="C10:C11"/>
    <mergeCell ref="B10:B11"/>
    <mergeCell ref="B7:C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7">
    <outlinePr summaryBelow="0"/>
  </sheetPr>
  <dimension ref="A2:K554"/>
  <sheetViews>
    <sheetView showGridLines="0" zoomScale="75" zoomScaleNormal="75" workbookViewId="0" topLeftCell="A1">
      <selection activeCell="O536" sqref="O536"/>
    </sheetView>
  </sheetViews>
  <sheetFormatPr defaultColWidth="9.00390625" defaultRowHeight="12.75"/>
  <cols>
    <col min="1" max="1" width="9.25390625" style="1" customWidth="1"/>
    <col min="2" max="2" width="15.875" style="1" customWidth="1"/>
    <col min="3" max="3" width="54.375" style="2" customWidth="1"/>
    <col min="4" max="4" width="32.875" style="2" customWidth="1"/>
    <col min="5" max="5" width="17.00390625" style="4" customWidth="1"/>
    <col min="6" max="6" width="17.125" style="4" customWidth="1"/>
    <col min="7" max="7" width="21.375" style="4" customWidth="1"/>
    <col min="8" max="8" width="17.00390625" style="4" customWidth="1"/>
    <col min="9" max="9" width="25.25390625" style="4" customWidth="1"/>
    <col min="10" max="10" width="21.625" style="4" customWidth="1"/>
    <col min="11" max="16384" width="9.125" style="4" customWidth="1"/>
  </cols>
  <sheetData>
    <row r="2" ht="18">
      <c r="D2" s="3" t="s">
        <v>92</v>
      </c>
    </row>
    <row r="3" ht="18">
      <c r="D3" s="3" t="s">
        <v>2</v>
      </c>
    </row>
    <row r="4" ht="18">
      <c r="D4" s="3" t="s">
        <v>633</v>
      </c>
    </row>
    <row r="5" spans="1:4" ht="18" customHeight="1">
      <c r="A5" s="50"/>
      <c r="B5" s="51"/>
      <c r="C5" s="52"/>
      <c r="D5" s="3" t="s">
        <v>93</v>
      </c>
    </row>
    <row r="6" spans="1:4" ht="13.5" customHeight="1">
      <c r="A6" s="50"/>
      <c r="B6" s="51"/>
      <c r="C6" s="52"/>
      <c r="D6" s="52"/>
    </row>
    <row r="7" spans="1:4" ht="21.75" customHeight="1">
      <c r="A7" s="50"/>
      <c r="B7" s="584" t="s">
        <v>94</v>
      </c>
      <c r="C7" s="584"/>
      <c r="D7" s="584"/>
    </row>
    <row r="8" spans="1:4" ht="18.75" customHeight="1">
      <c r="A8" s="50"/>
      <c r="B8" s="584" t="s">
        <v>95</v>
      </c>
      <c r="C8" s="584"/>
      <c r="D8" s="584"/>
    </row>
    <row r="9" spans="1:4" ht="18.75" customHeight="1">
      <c r="A9" s="50"/>
      <c r="B9" s="584" t="s">
        <v>96</v>
      </c>
      <c r="C9" s="584"/>
      <c r="D9" s="584"/>
    </row>
    <row r="10" spans="1:4" ht="28.5" customHeight="1">
      <c r="A10" s="4"/>
      <c r="B10" s="6"/>
      <c r="C10" s="6"/>
      <c r="D10" s="53" t="s">
        <v>5</v>
      </c>
    </row>
    <row r="11" spans="1:4" ht="8.25" customHeight="1" thickBot="1">
      <c r="A11" s="4"/>
      <c r="C11" s="4"/>
      <c r="D11" s="4"/>
    </row>
    <row r="12" spans="1:4" ht="18" customHeight="1">
      <c r="A12" s="585" t="s">
        <v>6</v>
      </c>
      <c r="B12" s="587" t="s">
        <v>97</v>
      </c>
      <c r="C12" s="589" t="s">
        <v>7</v>
      </c>
      <c r="D12" s="589">
        <v>2003</v>
      </c>
    </row>
    <row r="13" spans="1:4" ht="29.25" customHeight="1">
      <c r="A13" s="586"/>
      <c r="B13" s="588"/>
      <c r="C13" s="590"/>
      <c r="D13" s="591"/>
    </row>
    <row r="14" spans="1:8" ht="18">
      <c r="A14" s="7">
        <v>1</v>
      </c>
      <c r="B14" s="54">
        <v>2</v>
      </c>
      <c r="C14" s="8">
        <v>3</v>
      </c>
      <c r="D14" s="54">
        <v>4</v>
      </c>
      <c r="H14" s="3"/>
    </row>
    <row r="15" spans="1:8" ht="42" customHeight="1" thickBot="1">
      <c r="A15" s="9" t="s">
        <v>9</v>
      </c>
      <c r="B15" s="55"/>
      <c r="C15" s="10" t="s">
        <v>10</v>
      </c>
      <c r="D15" s="56">
        <f>D16+D20+D24</f>
        <v>34500</v>
      </c>
      <c r="G15" s="3"/>
      <c r="H15" s="3"/>
    </row>
    <row r="16" spans="1:9" ht="18.75" thickTop="1">
      <c r="A16" s="14"/>
      <c r="B16" s="57" t="s">
        <v>98</v>
      </c>
      <c r="C16" s="58" t="s">
        <v>99</v>
      </c>
      <c r="D16" s="59">
        <f>D18</f>
        <v>25000</v>
      </c>
      <c r="G16" s="3"/>
      <c r="H16" s="3"/>
      <c r="I16" s="3"/>
    </row>
    <row r="17" spans="1:9" ht="18">
      <c r="A17" s="14"/>
      <c r="B17" s="14"/>
      <c r="C17" s="60" t="s">
        <v>20</v>
      </c>
      <c r="D17" s="61"/>
      <c r="G17" s="3"/>
      <c r="H17" s="3"/>
      <c r="I17" s="3"/>
    </row>
    <row r="18" spans="1:9" ht="18">
      <c r="A18" s="14"/>
      <c r="B18" s="62"/>
      <c r="C18" s="28" t="s">
        <v>100</v>
      </c>
      <c r="D18" s="63">
        <v>25000</v>
      </c>
      <c r="G18" s="3"/>
      <c r="H18" s="3"/>
      <c r="I18" s="3"/>
    </row>
    <row r="19" spans="1:9" ht="18">
      <c r="A19" s="14"/>
      <c r="B19" s="62"/>
      <c r="C19" s="26"/>
      <c r="D19" s="64"/>
      <c r="G19" s="3"/>
      <c r="H19" s="3"/>
      <c r="I19" s="3"/>
    </row>
    <row r="20" spans="1:9" ht="18">
      <c r="A20" s="14"/>
      <c r="B20" s="57" t="s">
        <v>101</v>
      </c>
      <c r="C20" s="58" t="s">
        <v>102</v>
      </c>
      <c r="D20" s="59">
        <f>D22</f>
        <v>3500</v>
      </c>
      <c r="G20" s="3"/>
      <c r="H20" s="3"/>
      <c r="I20" s="3"/>
    </row>
    <row r="21" spans="1:9" ht="18">
      <c r="A21" s="14"/>
      <c r="B21" s="14"/>
      <c r="C21" s="60" t="s">
        <v>20</v>
      </c>
      <c r="D21" s="61"/>
      <c r="G21" s="3"/>
      <c r="H21" s="3"/>
      <c r="I21" s="3"/>
    </row>
    <row r="22" spans="1:9" ht="18">
      <c r="A22" s="20"/>
      <c r="B22" s="62"/>
      <c r="C22" s="28" t="s">
        <v>100</v>
      </c>
      <c r="D22" s="63">
        <f>2200+1300</f>
        <v>3500</v>
      </c>
      <c r="G22" s="3"/>
      <c r="H22" s="3"/>
      <c r="I22" s="3"/>
    </row>
    <row r="23" spans="1:9" ht="18">
      <c r="A23" s="20"/>
      <c r="B23" s="62"/>
      <c r="C23" s="60"/>
      <c r="D23" s="61"/>
      <c r="G23" s="3"/>
      <c r="H23" s="3"/>
      <c r="I23" s="3"/>
    </row>
    <row r="24" spans="1:9" ht="18">
      <c r="A24" s="20"/>
      <c r="B24" s="57" t="s">
        <v>103</v>
      </c>
      <c r="C24" s="58" t="s">
        <v>104</v>
      </c>
      <c r="D24" s="59">
        <f>D26</f>
        <v>6000</v>
      </c>
      <c r="G24" s="3"/>
      <c r="H24" s="3"/>
      <c r="I24" s="3"/>
    </row>
    <row r="25" spans="1:9" ht="18">
      <c r="A25" s="20"/>
      <c r="B25" s="14"/>
      <c r="C25" s="60" t="s">
        <v>20</v>
      </c>
      <c r="D25" s="61"/>
      <c r="G25" s="3"/>
      <c r="H25" s="3"/>
      <c r="I25" s="3"/>
    </row>
    <row r="26" spans="1:9" ht="18">
      <c r="A26" s="20"/>
      <c r="B26" s="62"/>
      <c r="C26" s="28" t="s">
        <v>100</v>
      </c>
      <c r="D26" s="63">
        <v>6000</v>
      </c>
      <c r="G26" s="3"/>
      <c r="H26" s="3"/>
      <c r="I26" s="3"/>
    </row>
    <row r="27" spans="1:9" ht="18">
      <c r="A27" s="20"/>
      <c r="B27" s="62"/>
      <c r="C27" s="60" t="s">
        <v>105</v>
      </c>
      <c r="D27" s="61">
        <v>1000</v>
      </c>
      <c r="G27" s="3"/>
      <c r="H27" s="65"/>
      <c r="I27" s="3"/>
    </row>
    <row r="28" spans="1:9" ht="39.75" customHeight="1" thickBot="1">
      <c r="A28" s="9" t="s">
        <v>106</v>
      </c>
      <c r="B28" s="55"/>
      <c r="C28" s="10" t="s">
        <v>107</v>
      </c>
      <c r="D28" s="56">
        <f>D29</f>
        <v>2000</v>
      </c>
      <c r="G28" s="3"/>
      <c r="H28" s="3"/>
      <c r="I28" s="3"/>
    </row>
    <row r="29" spans="1:9" ht="18.75" thickTop="1">
      <c r="A29" s="14"/>
      <c r="B29" s="57" t="s">
        <v>108</v>
      </c>
      <c r="C29" s="58" t="s">
        <v>109</v>
      </c>
      <c r="D29" s="59">
        <f>D31</f>
        <v>2000</v>
      </c>
      <c r="G29" s="3"/>
      <c r="H29" s="3"/>
      <c r="I29" s="3"/>
    </row>
    <row r="30" spans="1:9" ht="18">
      <c r="A30" s="14"/>
      <c r="B30" s="14"/>
      <c r="C30" s="60" t="s">
        <v>20</v>
      </c>
      <c r="D30" s="61"/>
      <c r="G30" s="3"/>
      <c r="H30" s="3"/>
      <c r="I30" s="3"/>
    </row>
    <row r="31" spans="1:9" ht="18">
      <c r="A31" s="14"/>
      <c r="B31" s="62"/>
      <c r="C31" s="28" t="s">
        <v>100</v>
      </c>
      <c r="D31" s="63">
        <v>2000</v>
      </c>
      <c r="G31" s="3"/>
      <c r="H31" s="3"/>
      <c r="I31" s="3"/>
    </row>
    <row r="32" spans="1:9" ht="41.25" customHeight="1" thickBot="1">
      <c r="A32" s="17">
        <v>600</v>
      </c>
      <c r="B32" s="17"/>
      <c r="C32" s="18" t="s">
        <v>12</v>
      </c>
      <c r="D32" s="66">
        <f>D33+D36+D41</f>
        <v>7076935</v>
      </c>
      <c r="G32" s="3"/>
      <c r="H32" s="3"/>
      <c r="I32" s="3"/>
    </row>
    <row r="33" spans="1:9" ht="26.25" customHeight="1" thickTop="1">
      <c r="A33" s="20"/>
      <c r="B33" s="67">
        <v>60004</v>
      </c>
      <c r="C33" s="58" t="s">
        <v>110</v>
      </c>
      <c r="D33" s="59">
        <f>D34</f>
        <v>1119000</v>
      </c>
      <c r="G33" s="3"/>
      <c r="H33" s="3"/>
      <c r="I33" s="3"/>
    </row>
    <row r="34" spans="1:9" ht="23.25" customHeight="1">
      <c r="A34" s="20"/>
      <c r="B34" s="46"/>
      <c r="C34" s="28" t="s">
        <v>111</v>
      </c>
      <c r="D34" s="63">
        <f>510000+609000</f>
        <v>1119000</v>
      </c>
      <c r="G34" s="3"/>
      <c r="H34" s="3"/>
      <c r="I34" s="65"/>
    </row>
    <row r="35" spans="1:9" ht="18">
      <c r="A35" s="20"/>
      <c r="B35" s="20"/>
      <c r="C35" s="68"/>
      <c r="D35" s="69"/>
      <c r="G35" s="3"/>
      <c r="H35" s="3"/>
      <c r="I35" s="3"/>
    </row>
    <row r="36" spans="1:9" ht="18">
      <c r="A36" s="20"/>
      <c r="B36" s="67">
        <v>60014</v>
      </c>
      <c r="C36" s="58" t="s">
        <v>112</v>
      </c>
      <c r="D36" s="59">
        <f>D38+D39</f>
        <v>818935</v>
      </c>
      <c r="G36" s="3"/>
      <c r="H36" s="3"/>
      <c r="I36" s="3"/>
    </row>
    <row r="37" spans="1:9" ht="18">
      <c r="A37" s="20"/>
      <c r="B37" s="14"/>
      <c r="C37" s="60" t="s">
        <v>20</v>
      </c>
      <c r="D37" s="61"/>
      <c r="G37" s="3"/>
      <c r="H37" s="3"/>
      <c r="I37" s="3"/>
    </row>
    <row r="38" spans="1:9" ht="18">
      <c r="A38" s="20"/>
      <c r="B38" s="62"/>
      <c r="C38" s="60" t="s">
        <v>100</v>
      </c>
      <c r="D38" s="70">
        <v>578935</v>
      </c>
      <c r="G38" s="3"/>
      <c r="H38" s="3"/>
      <c r="I38" s="3"/>
    </row>
    <row r="39" spans="1:9" ht="18">
      <c r="A39" s="20"/>
      <c r="B39" s="46"/>
      <c r="C39" s="28" t="s">
        <v>113</v>
      </c>
      <c r="D39" s="71">
        <v>240000</v>
      </c>
      <c r="G39" s="3"/>
      <c r="H39" s="3"/>
      <c r="I39" s="65"/>
    </row>
    <row r="40" spans="1:9" ht="18">
      <c r="A40" s="20"/>
      <c r="B40" s="20"/>
      <c r="C40" s="60"/>
      <c r="D40" s="61"/>
      <c r="G40" s="3"/>
      <c r="H40" s="3"/>
      <c r="I40" s="3"/>
    </row>
    <row r="41" spans="1:9" ht="18">
      <c r="A41" s="20"/>
      <c r="B41" s="67">
        <v>60016</v>
      </c>
      <c r="C41" s="58" t="s">
        <v>114</v>
      </c>
      <c r="D41" s="59">
        <f>D43+D46</f>
        <v>5139000</v>
      </c>
      <c r="G41" s="3"/>
      <c r="H41" s="3"/>
      <c r="I41" s="3"/>
    </row>
    <row r="42" spans="1:9" ht="18">
      <c r="A42" s="20"/>
      <c r="B42" s="14"/>
      <c r="C42" s="60" t="s">
        <v>20</v>
      </c>
      <c r="D42" s="61"/>
      <c r="G42" s="3"/>
      <c r="H42" s="3"/>
      <c r="I42" s="3"/>
    </row>
    <row r="43" spans="1:9" ht="18">
      <c r="A43" s="20"/>
      <c r="B43" s="62"/>
      <c r="C43" s="60" t="s">
        <v>100</v>
      </c>
      <c r="D43" s="70">
        <f>3813000+60000</f>
        <v>3873000</v>
      </c>
      <c r="G43" s="3"/>
      <c r="H43" s="3"/>
      <c r="I43" s="3"/>
    </row>
    <row r="44" spans="1:9" ht="18">
      <c r="A44" s="20"/>
      <c r="B44" s="62"/>
      <c r="C44" s="60" t="s">
        <v>20</v>
      </c>
      <c r="D44" s="61"/>
      <c r="G44" s="3"/>
      <c r="H44" s="3"/>
      <c r="I44" s="3"/>
    </row>
    <row r="45" spans="1:9" ht="36">
      <c r="A45" s="20"/>
      <c r="B45" s="62"/>
      <c r="C45" s="60" t="s">
        <v>115</v>
      </c>
      <c r="D45" s="61">
        <v>3246500</v>
      </c>
      <c r="G45" s="65"/>
      <c r="H45" s="3"/>
      <c r="I45" s="3"/>
    </row>
    <row r="46" spans="1:9" ht="18">
      <c r="A46" s="20"/>
      <c r="B46" s="62"/>
      <c r="C46" s="28" t="s">
        <v>116</v>
      </c>
      <c r="D46" s="63">
        <f>400000+866000</f>
        <v>1266000</v>
      </c>
      <c r="G46" s="3"/>
      <c r="H46" s="3"/>
      <c r="I46" s="65"/>
    </row>
    <row r="47" spans="1:9" ht="14.25" customHeight="1">
      <c r="A47" s="20"/>
      <c r="B47" s="62"/>
      <c r="C47" s="60"/>
      <c r="D47" s="61"/>
      <c r="G47" s="3"/>
      <c r="H47" s="3"/>
      <c r="I47" s="3"/>
    </row>
    <row r="48" spans="1:9" ht="21" thickBot="1">
      <c r="A48" s="17">
        <v>630</v>
      </c>
      <c r="B48" s="17"/>
      <c r="C48" s="18" t="s">
        <v>117</v>
      </c>
      <c r="D48" s="66">
        <f>D49</f>
        <v>27000</v>
      </c>
      <c r="G48" s="3"/>
      <c r="H48" s="3"/>
      <c r="I48" s="3"/>
    </row>
    <row r="49" spans="1:9" ht="36.75" thickTop="1">
      <c r="A49" s="72"/>
      <c r="B49" s="67">
        <v>63003</v>
      </c>
      <c r="C49" s="58" t="s">
        <v>118</v>
      </c>
      <c r="D49" s="59">
        <f>D51</f>
        <v>27000</v>
      </c>
      <c r="G49" s="3"/>
      <c r="H49" s="3"/>
      <c r="I49" s="3"/>
    </row>
    <row r="50" spans="1:9" ht="18">
      <c r="A50" s="73"/>
      <c r="B50" s="20"/>
      <c r="C50" s="60" t="s">
        <v>20</v>
      </c>
      <c r="D50" s="61"/>
      <c r="G50" s="3"/>
      <c r="H50" s="3"/>
      <c r="I50" s="3"/>
    </row>
    <row r="51" spans="1:9" ht="18">
      <c r="A51" s="73"/>
      <c r="B51" s="20"/>
      <c r="C51" s="28" t="s">
        <v>100</v>
      </c>
      <c r="D51" s="63">
        <v>27000</v>
      </c>
      <c r="G51" s="3"/>
      <c r="H51" s="3"/>
      <c r="I51" s="3"/>
    </row>
    <row r="52" spans="1:9" ht="18">
      <c r="A52" s="74"/>
      <c r="B52" s="67"/>
      <c r="C52" s="28" t="s">
        <v>105</v>
      </c>
      <c r="D52" s="63">
        <v>20000</v>
      </c>
      <c r="G52" s="3"/>
      <c r="H52" s="65"/>
      <c r="I52" s="3"/>
    </row>
    <row r="53" spans="1:9" ht="56.25" customHeight="1" thickBot="1">
      <c r="A53" s="24">
        <v>700</v>
      </c>
      <c r="B53" s="75"/>
      <c r="C53" s="18" t="s">
        <v>17</v>
      </c>
      <c r="D53" s="66">
        <f>D54+D61+D68</f>
        <v>3115000</v>
      </c>
      <c r="G53" s="3"/>
      <c r="H53" s="3"/>
      <c r="I53" s="3"/>
    </row>
    <row r="54" spans="1:9" ht="18.75" thickTop="1">
      <c r="A54" s="76"/>
      <c r="B54" s="77">
        <v>70001</v>
      </c>
      <c r="C54" s="58" t="s">
        <v>119</v>
      </c>
      <c r="D54" s="59">
        <f>D55</f>
        <v>1566000</v>
      </c>
      <c r="G54" s="3"/>
      <c r="H54" s="3"/>
      <c r="I54" s="3"/>
    </row>
    <row r="55" spans="1:9" ht="18">
      <c r="A55" s="25"/>
      <c r="B55" s="78"/>
      <c r="C55" s="60" t="s">
        <v>120</v>
      </c>
      <c r="D55" s="61">
        <f>D57</f>
        <v>1566000</v>
      </c>
      <c r="G55" s="3"/>
      <c r="H55" s="3"/>
      <c r="I55" s="3"/>
    </row>
    <row r="56" spans="1:9" ht="18">
      <c r="A56" s="25"/>
      <c r="B56" s="79"/>
      <c r="C56" s="60" t="s">
        <v>20</v>
      </c>
      <c r="D56" s="61"/>
      <c r="G56" s="3"/>
      <c r="H56" s="3"/>
      <c r="I56" s="3"/>
    </row>
    <row r="57" spans="1:9" ht="18">
      <c r="A57" s="25"/>
      <c r="B57" s="79"/>
      <c r="C57" s="60" t="s">
        <v>121</v>
      </c>
      <c r="D57" s="70">
        <f>D59+D58</f>
        <v>1566000</v>
      </c>
      <c r="G57" s="3"/>
      <c r="H57" s="3"/>
      <c r="I57" s="3"/>
    </row>
    <row r="58" spans="1:9" ht="18">
      <c r="A58" s="25"/>
      <c r="B58" s="80"/>
      <c r="C58" s="60" t="s">
        <v>122</v>
      </c>
      <c r="D58" s="61">
        <f>54000+633000+49000</f>
        <v>736000</v>
      </c>
      <c r="G58" s="3"/>
      <c r="H58" s="3"/>
      <c r="I58" s="3"/>
    </row>
    <row r="59" spans="1:9" ht="18">
      <c r="A59" s="25"/>
      <c r="B59" s="80"/>
      <c r="C59" s="28" t="s">
        <v>123</v>
      </c>
      <c r="D59" s="63">
        <f>800000+830000-800000</f>
        <v>830000</v>
      </c>
      <c r="G59" s="3"/>
      <c r="H59" s="3"/>
      <c r="I59" s="65"/>
    </row>
    <row r="60" spans="1:9" ht="18">
      <c r="A60" s="25"/>
      <c r="B60" s="79"/>
      <c r="C60" s="60"/>
      <c r="D60" s="61"/>
      <c r="G60" s="3"/>
      <c r="H60" s="3"/>
      <c r="I60" s="3"/>
    </row>
    <row r="61" spans="1:9" ht="36">
      <c r="A61" s="25"/>
      <c r="B61" s="77">
        <v>70005</v>
      </c>
      <c r="C61" s="58" t="s">
        <v>124</v>
      </c>
      <c r="D61" s="59">
        <f>D63+D66</f>
        <v>749000</v>
      </c>
      <c r="G61" s="3"/>
      <c r="H61" s="3"/>
      <c r="I61" s="3"/>
    </row>
    <row r="62" spans="1:9" ht="18">
      <c r="A62" s="25"/>
      <c r="B62" s="81"/>
      <c r="C62" s="60" t="s">
        <v>20</v>
      </c>
      <c r="D62" s="61"/>
      <c r="G62" s="3"/>
      <c r="H62" s="3"/>
      <c r="I62" s="3"/>
    </row>
    <row r="63" spans="1:9" ht="18">
      <c r="A63" s="25"/>
      <c r="B63" s="81"/>
      <c r="C63" s="60" t="s">
        <v>100</v>
      </c>
      <c r="D63" s="61">
        <f>D64+D65</f>
        <v>459000</v>
      </c>
      <c r="G63" s="3"/>
      <c r="H63" s="3"/>
      <c r="I63" s="3"/>
    </row>
    <row r="64" spans="1:9" ht="18" hidden="1">
      <c r="A64" s="25"/>
      <c r="B64" s="82"/>
      <c r="C64" s="60" t="s">
        <v>125</v>
      </c>
      <c r="D64" s="61">
        <v>144000</v>
      </c>
      <c r="G64" s="3"/>
      <c r="H64" s="3"/>
      <c r="I64" s="3"/>
    </row>
    <row r="65" spans="1:9" ht="18" hidden="1">
      <c r="A65" s="25"/>
      <c r="B65" s="82"/>
      <c r="C65" s="60" t="s">
        <v>126</v>
      </c>
      <c r="D65" s="61">
        <f>196000+119000</f>
        <v>315000</v>
      </c>
      <c r="G65" s="3"/>
      <c r="H65" s="3"/>
      <c r="I65" s="3"/>
    </row>
    <row r="66" spans="1:9" ht="18">
      <c r="A66" s="25"/>
      <c r="B66" s="82"/>
      <c r="C66" s="28" t="s">
        <v>116</v>
      </c>
      <c r="D66" s="63">
        <v>290000</v>
      </c>
      <c r="G66" s="3"/>
      <c r="H66" s="3"/>
      <c r="I66" s="65"/>
    </row>
    <row r="67" spans="1:9" ht="18">
      <c r="A67" s="25"/>
      <c r="B67" s="82"/>
      <c r="C67" s="60"/>
      <c r="D67" s="61"/>
      <c r="G67" s="3"/>
      <c r="H67" s="3"/>
      <c r="I67" s="3"/>
    </row>
    <row r="68" spans="1:9" ht="18">
      <c r="A68" s="25"/>
      <c r="B68" s="77">
        <v>70095</v>
      </c>
      <c r="C68" s="58" t="s">
        <v>104</v>
      </c>
      <c r="D68" s="59">
        <f>D69</f>
        <v>800000</v>
      </c>
      <c r="G68" s="3"/>
      <c r="H68" s="3"/>
      <c r="I68" s="3"/>
    </row>
    <row r="69" spans="1:9" ht="24.75" customHeight="1">
      <c r="A69" s="25"/>
      <c r="B69" s="82"/>
      <c r="C69" s="28" t="s">
        <v>116</v>
      </c>
      <c r="D69" s="63">
        <v>800000</v>
      </c>
      <c r="G69" s="3"/>
      <c r="H69" s="3"/>
      <c r="I69" s="65"/>
    </row>
    <row r="70" spans="1:9" ht="24.75" customHeight="1">
      <c r="A70" s="25"/>
      <c r="B70" s="82"/>
      <c r="C70" s="60"/>
      <c r="D70" s="61"/>
      <c r="G70" s="3"/>
      <c r="H70" s="3"/>
      <c r="I70" s="3"/>
    </row>
    <row r="71" spans="1:9" ht="21" thickBot="1">
      <c r="A71" s="24">
        <v>710</v>
      </c>
      <c r="B71" s="75"/>
      <c r="C71" s="18" t="s">
        <v>26</v>
      </c>
      <c r="D71" s="66">
        <f>D72+D76+D80+D84</f>
        <v>232000</v>
      </c>
      <c r="G71" s="3"/>
      <c r="H71" s="3"/>
      <c r="I71" s="3"/>
    </row>
    <row r="72" spans="1:9" ht="36.75" thickTop="1">
      <c r="A72" s="83"/>
      <c r="B72" s="77">
        <v>71004</v>
      </c>
      <c r="C72" s="58" t="s">
        <v>127</v>
      </c>
      <c r="D72" s="59">
        <f>D74</f>
        <v>155000</v>
      </c>
      <c r="G72" s="3"/>
      <c r="H72" s="3"/>
      <c r="I72" s="3"/>
    </row>
    <row r="73" spans="1:9" ht="18">
      <c r="A73" s="83"/>
      <c r="B73" s="81"/>
      <c r="C73" s="60" t="s">
        <v>20</v>
      </c>
      <c r="D73" s="61"/>
      <c r="G73" s="3"/>
      <c r="H73" s="3"/>
      <c r="I73" s="3"/>
    </row>
    <row r="74" spans="1:9" ht="18">
      <c r="A74" s="83"/>
      <c r="B74" s="81"/>
      <c r="C74" s="28" t="s">
        <v>100</v>
      </c>
      <c r="D74" s="63">
        <v>155000</v>
      </c>
      <c r="G74" s="3"/>
      <c r="H74" s="3"/>
      <c r="I74" s="3"/>
    </row>
    <row r="75" spans="1:9" ht="18">
      <c r="A75" s="83"/>
      <c r="B75" s="82"/>
      <c r="C75" s="60"/>
      <c r="D75" s="61"/>
      <c r="G75" s="3"/>
      <c r="H75" s="3"/>
      <c r="I75" s="3"/>
    </row>
    <row r="76" spans="1:9" ht="18">
      <c r="A76" s="83"/>
      <c r="B76" s="77">
        <v>71013</v>
      </c>
      <c r="C76" s="58" t="s">
        <v>128</v>
      </c>
      <c r="D76" s="59">
        <f>D78</f>
        <v>15000</v>
      </c>
      <c r="G76" s="3"/>
      <c r="H76" s="3"/>
      <c r="I76" s="3"/>
    </row>
    <row r="77" spans="1:9" ht="18">
      <c r="A77" s="83"/>
      <c r="B77" s="82"/>
      <c r="C77" s="60" t="s">
        <v>20</v>
      </c>
      <c r="D77" s="61"/>
      <c r="G77" s="3"/>
      <c r="H77" s="3"/>
      <c r="I77" s="3"/>
    </row>
    <row r="78" spans="1:9" ht="18">
      <c r="A78" s="83"/>
      <c r="B78" s="82"/>
      <c r="C78" s="28" t="s">
        <v>100</v>
      </c>
      <c r="D78" s="63">
        <v>15000</v>
      </c>
      <c r="G78" s="3"/>
      <c r="H78" s="3"/>
      <c r="I78" s="3"/>
    </row>
    <row r="79" spans="1:9" ht="18">
      <c r="A79" s="83"/>
      <c r="B79" s="82"/>
      <c r="C79" s="60"/>
      <c r="D79" s="61"/>
      <c r="G79" s="3"/>
      <c r="H79" s="3"/>
      <c r="I79" s="3"/>
    </row>
    <row r="80" spans="1:9" ht="18">
      <c r="A80" s="83"/>
      <c r="B80" s="77">
        <v>71035</v>
      </c>
      <c r="C80" s="58" t="s">
        <v>129</v>
      </c>
      <c r="D80" s="59">
        <f>D82</f>
        <v>6000</v>
      </c>
      <c r="G80" s="3"/>
      <c r="H80" s="3"/>
      <c r="I80" s="3"/>
    </row>
    <row r="81" spans="1:9" ht="18">
      <c r="A81" s="83"/>
      <c r="B81" s="81"/>
      <c r="C81" s="60" t="s">
        <v>20</v>
      </c>
      <c r="D81" s="61"/>
      <c r="G81" s="3"/>
      <c r="H81" s="3"/>
      <c r="I81" s="3"/>
    </row>
    <row r="82" spans="1:9" ht="18">
      <c r="A82" s="83"/>
      <c r="B82" s="81"/>
      <c r="C82" s="28" t="s">
        <v>100</v>
      </c>
      <c r="D82" s="63">
        <v>6000</v>
      </c>
      <c r="G82" s="3"/>
      <c r="H82" s="3"/>
      <c r="I82" s="3"/>
    </row>
    <row r="83" spans="1:9" ht="18">
      <c r="A83" s="83"/>
      <c r="B83" s="82"/>
      <c r="C83" s="60"/>
      <c r="D83" s="61"/>
      <c r="G83" s="3"/>
      <c r="H83" s="3"/>
      <c r="I83" s="3"/>
    </row>
    <row r="84" spans="1:9" ht="18">
      <c r="A84" s="83"/>
      <c r="B84" s="77">
        <v>71095</v>
      </c>
      <c r="C84" s="58" t="s">
        <v>104</v>
      </c>
      <c r="D84" s="59">
        <f>D86</f>
        <v>56000</v>
      </c>
      <c r="G84" s="3"/>
      <c r="H84" s="3"/>
      <c r="I84" s="3"/>
    </row>
    <row r="85" spans="1:9" ht="18">
      <c r="A85" s="83"/>
      <c r="B85" s="81"/>
      <c r="C85" s="60" t="s">
        <v>20</v>
      </c>
      <c r="D85" s="61"/>
      <c r="G85" s="3"/>
      <c r="H85" s="3"/>
      <c r="I85" s="3"/>
    </row>
    <row r="86" spans="1:9" ht="18">
      <c r="A86" s="83"/>
      <c r="B86" s="81"/>
      <c r="C86" s="28" t="s">
        <v>100</v>
      </c>
      <c r="D86" s="63">
        <f>D87+D88</f>
        <v>56000</v>
      </c>
      <c r="G86" s="3"/>
      <c r="H86" s="3"/>
      <c r="I86" s="3"/>
    </row>
    <row r="87" spans="1:9" ht="18" hidden="1">
      <c r="A87" s="83"/>
      <c r="B87" s="82"/>
      <c r="C87" s="60" t="s">
        <v>130</v>
      </c>
      <c r="D87" s="61">
        <v>48000</v>
      </c>
      <c r="G87" s="3"/>
      <c r="H87" s="3"/>
      <c r="I87" s="3"/>
    </row>
    <row r="88" spans="1:9" ht="18" hidden="1">
      <c r="A88" s="83"/>
      <c r="B88" s="82"/>
      <c r="C88" s="60" t="s">
        <v>126</v>
      </c>
      <c r="D88" s="61">
        <v>8000</v>
      </c>
      <c r="G88" s="3"/>
      <c r="H88" s="3"/>
      <c r="I88" s="3"/>
    </row>
    <row r="89" spans="1:9" ht="14.25" customHeight="1">
      <c r="A89" s="20"/>
      <c r="B89" s="46"/>
      <c r="C89" s="60"/>
      <c r="D89" s="61"/>
      <c r="G89" s="3"/>
      <c r="H89" s="3"/>
      <c r="I89" s="3"/>
    </row>
    <row r="90" spans="1:9" ht="21" thickBot="1">
      <c r="A90" s="17">
        <v>750</v>
      </c>
      <c r="B90" s="17"/>
      <c r="C90" s="18" t="s">
        <v>29</v>
      </c>
      <c r="D90" s="66">
        <f>D91+D97+D103+D107+D114+D118</f>
        <v>6719822</v>
      </c>
      <c r="G90" s="3"/>
      <c r="H90" s="3"/>
      <c r="I90" s="3"/>
    </row>
    <row r="91" spans="1:9" ht="18.75" thickTop="1">
      <c r="A91" s="73"/>
      <c r="B91" s="67">
        <v>75011</v>
      </c>
      <c r="C91" s="58" t="s">
        <v>131</v>
      </c>
      <c r="D91" s="59">
        <f>D93</f>
        <v>396000</v>
      </c>
      <c r="G91" s="3"/>
      <c r="H91" s="3"/>
      <c r="I91" s="3"/>
    </row>
    <row r="92" spans="1:9" ht="18">
      <c r="A92" s="20"/>
      <c r="B92" s="20"/>
      <c r="C92" s="60" t="s">
        <v>20</v>
      </c>
      <c r="D92" s="61"/>
      <c r="G92" s="3"/>
      <c r="H92" s="3"/>
      <c r="I92" s="3"/>
    </row>
    <row r="93" spans="1:9" ht="18">
      <c r="A93" s="20"/>
      <c r="B93" s="20"/>
      <c r="C93" s="28" t="s">
        <v>100</v>
      </c>
      <c r="D93" s="63">
        <v>396000</v>
      </c>
      <c r="G93" s="3"/>
      <c r="H93" s="3"/>
      <c r="I93" s="3"/>
    </row>
    <row r="94" spans="1:9" ht="18">
      <c r="A94" s="20"/>
      <c r="B94" s="20"/>
      <c r="C94" s="60" t="s">
        <v>20</v>
      </c>
      <c r="D94" s="61"/>
      <c r="G94" s="3"/>
      <c r="H94" s="3"/>
      <c r="I94" s="3"/>
    </row>
    <row r="95" spans="1:9" ht="18.75" customHeight="1">
      <c r="A95" s="20"/>
      <c r="B95" s="20"/>
      <c r="C95" s="60" t="s">
        <v>115</v>
      </c>
      <c r="D95" s="61">
        <v>384720</v>
      </c>
      <c r="G95" s="65"/>
      <c r="H95" s="3"/>
      <c r="I95" s="3"/>
    </row>
    <row r="96" spans="1:9" ht="18">
      <c r="A96" s="20"/>
      <c r="B96" s="20"/>
      <c r="C96" s="60"/>
      <c r="D96" s="61"/>
      <c r="G96" s="3"/>
      <c r="H96" s="3"/>
      <c r="I96" s="3"/>
    </row>
    <row r="97" spans="1:9" ht="18">
      <c r="A97" s="73"/>
      <c r="B97" s="67">
        <v>75020</v>
      </c>
      <c r="C97" s="58" t="s">
        <v>132</v>
      </c>
      <c r="D97" s="59">
        <f>D99</f>
        <v>118900</v>
      </c>
      <c r="G97" s="3"/>
      <c r="H97" s="3"/>
      <c r="I97" s="3"/>
    </row>
    <row r="98" spans="1:9" ht="20.25">
      <c r="A98" s="20"/>
      <c r="B98" s="38"/>
      <c r="C98" s="60" t="s">
        <v>20</v>
      </c>
      <c r="D98" s="61"/>
      <c r="G98" s="3"/>
      <c r="H98" s="3"/>
      <c r="I98" s="3"/>
    </row>
    <row r="99" spans="1:9" ht="20.25">
      <c r="A99" s="20"/>
      <c r="B99" s="38"/>
      <c r="C99" s="28" t="s">
        <v>100</v>
      </c>
      <c r="D99" s="63">
        <v>118900</v>
      </c>
      <c r="G99" s="3"/>
      <c r="H99" s="3"/>
      <c r="I99" s="3"/>
    </row>
    <row r="100" spans="1:9" ht="20.25">
      <c r="A100" s="20"/>
      <c r="B100" s="38"/>
      <c r="C100" s="60" t="s">
        <v>20</v>
      </c>
      <c r="D100" s="61"/>
      <c r="G100" s="3"/>
      <c r="H100" s="3"/>
      <c r="I100" s="3"/>
    </row>
    <row r="101" spans="1:9" ht="21" customHeight="1">
      <c r="A101" s="20"/>
      <c r="B101" s="38"/>
      <c r="C101" s="60" t="s">
        <v>115</v>
      </c>
      <c r="D101" s="61">
        <v>116600</v>
      </c>
      <c r="G101" s="65"/>
      <c r="H101" s="3"/>
      <c r="I101" s="3"/>
    </row>
    <row r="102" spans="1:9" ht="18">
      <c r="A102" s="20"/>
      <c r="B102" s="20"/>
      <c r="C102" s="68"/>
      <c r="D102" s="69"/>
      <c r="G102" s="3"/>
      <c r="H102" s="3"/>
      <c r="I102" s="3"/>
    </row>
    <row r="103" spans="1:9" ht="18">
      <c r="A103" s="73"/>
      <c r="B103" s="67">
        <v>75022</v>
      </c>
      <c r="C103" s="58" t="s">
        <v>133</v>
      </c>
      <c r="D103" s="59">
        <f>D105</f>
        <v>145000</v>
      </c>
      <c r="G103" s="3"/>
      <c r="H103" s="3"/>
      <c r="I103" s="3"/>
    </row>
    <row r="104" spans="1:9" ht="18">
      <c r="A104" s="20"/>
      <c r="B104" s="20"/>
      <c r="C104" s="60" t="s">
        <v>20</v>
      </c>
      <c r="D104" s="61"/>
      <c r="G104" s="3"/>
      <c r="H104" s="3"/>
      <c r="I104" s="3"/>
    </row>
    <row r="105" spans="1:9" ht="18">
      <c r="A105" s="20"/>
      <c r="B105" s="67"/>
      <c r="C105" s="28" t="s">
        <v>100</v>
      </c>
      <c r="D105" s="63">
        <v>145000</v>
      </c>
      <c r="G105" s="3"/>
      <c r="H105" s="3"/>
      <c r="I105" s="3"/>
    </row>
    <row r="106" spans="1:9" ht="18">
      <c r="A106" s="67"/>
      <c r="B106" s="67"/>
      <c r="C106" s="28"/>
      <c r="D106" s="63"/>
      <c r="G106" s="3"/>
      <c r="H106" s="3"/>
      <c r="I106" s="3"/>
    </row>
    <row r="107" spans="1:9" ht="18">
      <c r="A107" s="73"/>
      <c r="B107" s="67">
        <v>75023</v>
      </c>
      <c r="C107" s="58" t="s">
        <v>134</v>
      </c>
      <c r="D107" s="59">
        <f>D109+D112</f>
        <v>5691052</v>
      </c>
      <c r="G107" s="3"/>
      <c r="H107" s="3"/>
      <c r="I107" s="3"/>
    </row>
    <row r="108" spans="1:9" ht="20.25">
      <c r="A108" s="20"/>
      <c r="B108" s="38"/>
      <c r="C108" s="60" t="s">
        <v>20</v>
      </c>
      <c r="D108" s="61"/>
      <c r="G108" s="3"/>
      <c r="H108" s="3"/>
      <c r="I108" s="3"/>
    </row>
    <row r="109" spans="1:9" ht="20.25">
      <c r="A109" s="20"/>
      <c r="B109" s="38"/>
      <c r="C109" s="60" t="s">
        <v>100</v>
      </c>
      <c r="D109" s="61">
        <v>5531052</v>
      </c>
      <c r="G109" s="3"/>
      <c r="H109" s="3"/>
      <c r="I109" s="3"/>
    </row>
    <row r="110" spans="1:9" ht="20.25">
      <c r="A110" s="20"/>
      <c r="B110" s="38"/>
      <c r="C110" s="60" t="s">
        <v>20</v>
      </c>
      <c r="D110" s="61"/>
      <c r="G110" s="3"/>
      <c r="H110" s="3"/>
      <c r="I110" s="3"/>
    </row>
    <row r="111" spans="1:9" ht="21" customHeight="1">
      <c r="A111" s="20"/>
      <c r="B111" s="38"/>
      <c r="C111" s="60" t="s">
        <v>115</v>
      </c>
      <c r="D111" s="61">
        <v>4094352</v>
      </c>
      <c r="G111" s="65"/>
      <c r="H111" s="3"/>
      <c r="I111" s="3"/>
    </row>
    <row r="112" spans="1:9" ht="18">
      <c r="A112" s="20"/>
      <c r="B112" s="20"/>
      <c r="C112" s="28" t="s">
        <v>113</v>
      </c>
      <c r="D112" s="63">
        <v>160000</v>
      </c>
      <c r="G112" s="3"/>
      <c r="H112" s="3"/>
      <c r="I112" s="65"/>
    </row>
    <row r="113" spans="1:9" ht="18">
      <c r="A113" s="20"/>
      <c r="B113" s="20"/>
      <c r="C113" s="26"/>
      <c r="D113" s="64"/>
      <c r="G113" s="3"/>
      <c r="H113" s="3"/>
      <c r="I113" s="3"/>
    </row>
    <row r="114" spans="1:9" ht="54">
      <c r="A114" s="20"/>
      <c r="B114" s="67">
        <v>75047</v>
      </c>
      <c r="C114" s="58" t="s">
        <v>135</v>
      </c>
      <c r="D114" s="59">
        <f>D116</f>
        <v>40000</v>
      </c>
      <c r="G114" s="3"/>
      <c r="H114" s="3"/>
      <c r="I114" s="3"/>
    </row>
    <row r="115" spans="1:9" ht="18">
      <c r="A115" s="20"/>
      <c r="B115" s="14"/>
      <c r="C115" s="60" t="s">
        <v>20</v>
      </c>
      <c r="D115" s="61"/>
      <c r="G115" s="3"/>
      <c r="H115" s="3"/>
      <c r="I115" s="3"/>
    </row>
    <row r="116" spans="1:9" ht="18">
      <c r="A116" s="20"/>
      <c r="B116" s="14"/>
      <c r="C116" s="60" t="s">
        <v>100</v>
      </c>
      <c r="D116" s="61">
        <v>40000</v>
      </c>
      <c r="G116" s="3"/>
      <c r="H116" s="3"/>
      <c r="I116" s="3"/>
    </row>
    <row r="117" spans="1:9" ht="20.25">
      <c r="A117" s="20"/>
      <c r="B117" s="38"/>
      <c r="C117" s="26"/>
      <c r="D117" s="64"/>
      <c r="G117" s="3"/>
      <c r="H117" s="3"/>
      <c r="I117" s="3"/>
    </row>
    <row r="118" spans="1:9" ht="18">
      <c r="A118" s="73"/>
      <c r="B118" s="67">
        <v>75095</v>
      </c>
      <c r="C118" s="58" t="s">
        <v>104</v>
      </c>
      <c r="D118" s="59">
        <f>D120</f>
        <v>328870</v>
      </c>
      <c r="G118" s="3"/>
      <c r="H118" s="3"/>
      <c r="I118" s="3"/>
    </row>
    <row r="119" spans="1:9" ht="18">
      <c r="A119" s="20"/>
      <c r="B119" s="20"/>
      <c r="C119" s="60" t="s">
        <v>20</v>
      </c>
      <c r="D119" s="61"/>
      <c r="G119" s="3"/>
      <c r="H119" s="3"/>
      <c r="I119" s="3"/>
    </row>
    <row r="120" spans="1:9" ht="18">
      <c r="A120" s="20"/>
      <c r="B120" s="20"/>
      <c r="C120" s="60" t="s">
        <v>100</v>
      </c>
      <c r="D120" s="61">
        <f>D121+D122+D124+D125+D126+D127+D128+D123</f>
        <v>328870</v>
      </c>
      <c r="G120" s="3"/>
      <c r="H120" s="3"/>
      <c r="I120" s="3"/>
    </row>
    <row r="121" spans="1:9" ht="18">
      <c r="A121" s="20"/>
      <c r="B121" s="20"/>
      <c r="C121" s="60" t="s">
        <v>136</v>
      </c>
      <c r="D121" s="61">
        <v>30100</v>
      </c>
      <c r="G121" s="3"/>
      <c r="H121" s="3"/>
      <c r="I121" s="3"/>
    </row>
    <row r="122" spans="1:9" ht="18">
      <c r="A122" s="20"/>
      <c r="B122" s="20"/>
      <c r="C122" s="60" t="s">
        <v>137</v>
      </c>
      <c r="D122" s="61">
        <v>9400</v>
      </c>
      <c r="G122" s="3"/>
      <c r="H122" s="3"/>
      <c r="I122" s="3"/>
    </row>
    <row r="123" spans="1:9" ht="36.75" customHeight="1">
      <c r="A123" s="20"/>
      <c r="B123" s="20"/>
      <c r="C123" s="60" t="s">
        <v>138</v>
      </c>
      <c r="D123" s="61">
        <v>26400</v>
      </c>
      <c r="G123" s="3"/>
      <c r="H123" s="3"/>
      <c r="I123" s="3"/>
    </row>
    <row r="124" spans="1:9" ht="18">
      <c r="A124" s="20"/>
      <c r="B124" s="20"/>
      <c r="C124" s="60" t="s">
        <v>139</v>
      </c>
      <c r="D124" s="61">
        <v>7000</v>
      </c>
      <c r="G124" s="3"/>
      <c r="H124" s="3"/>
      <c r="I124" s="3"/>
    </row>
    <row r="125" spans="1:9" ht="18">
      <c r="A125" s="20"/>
      <c r="B125" s="20"/>
      <c r="C125" s="60" t="s">
        <v>140</v>
      </c>
      <c r="D125" s="61">
        <v>850</v>
      </c>
      <c r="G125" s="3"/>
      <c r="H125" s="3"/>
      <c r="I125" s="3"/>
    </row>
    <row r="126" spans="1:9" ht="18">
      <c r="A126" s="20"/>
      <c r="B126" s="20"/>
      <c r="C126" s="60" t="s">
        <v>141</v>
      </c>
      <c r="D126" s="61">
        <v>2720</v>
      </c>
      <c r="G126" s="3"/>
      <c r="H126" s="3"/>
      <c r="I126" s="3"/>
    </row>
    <row r="127" spans="1:9" ht="18">
      <c r="A127" s="20"/>
      <c r="B127" s="20"/>
      <c r="C127" s="60" t="s">
        <v>142</v>
      </c>
      <c r="D127" s="61">
        <v>12000</v>
      </c>
      <c r="G127" s="3"/>
      <c r="H127" s="3"/>
      <c r="I127" s="3"/>
    </row>
    <row r="128" spans="1:9" ht="18">
      <c r="A128" s="20"/>
      <c r="B128" s="20"/>
      <c r="C128" s="28" t="s">
        <v>143</v>
      </c>
      <c r="D128" s="63">
        <f>235000+5400</f>
        <v>240400</v>
      </c>
      <c r="G128" s="3"/>
      <c r="H128" s="3"/>
      <c r="I128" s="3"/>
    </row>
    <row r="129" spans="1:9" ht="21" customHeight="1">
      <c r="A129" s="20"/>
      <c r="B129" s="46"/>
      <c r="C129" s="60" t="s">
        <v>105</v>
      </c>
      <c r="D129" s="61">
        <v>9000</v>
      </c>
      <c r="G129" s="3"/>
      <c r="H129" s="65"/>
      <c r="I129" s="3"/>
    </row>
    <row r="130" spans="1:9" ht="12.75" customHeight="1">
      <c r="A130" s="20"/>
      <c r="B130" s="46"/>
      <c r="C130" s="60"/>
      <c r="D130" s="61"/>
      <c r="G130" s="3"/>
      <c r="H130" s="3"/>
      <c r="I130" s="3"/>
    </row>
    <row r="131" spans="1:9" ht="81.75" thickBot="1">
      <c r="A131" s="17">
        <v>751</v>
      </c>
      <c r="B131" s="17"/>
      <c r="C131" s="18" t="s">
        <v>35</v>
      </c>
      <c r="D131" s="66">
        <f>D132</f>
        <v>4900</v>
      </c>
      <c r="G131" s="3"/>
      <c r="H131" s="3"/>
      <c r="I131" s="3"/>
    </row>
    <row r="132" spans="1:9" ht="33.75" customHeight="1" thickTop="1">
      <c r="A132" s="72"/>
      <c r="B132" s="84">
        <v>75101</v>
      </c>
      <c r="C132" s="58" t="s">
        <v>144</v>
      </c>
      <c r="D132" s="85">
        <f>D134</f>
        <v>4900</v>
      </c>
      <c r="G132" s="3"/>
      <c r="H132" s="3"/>
      <c r="I132" s="3"/>
    </row>
    <row r="133" spans="1:9" ht="18">
      <c r="A133" s="72"/>
      <c r="B133" s="14"/>
      <c r="C133" s="60" t="s">
        <v>20</v>
      </c>
      <c r="D133" s="61"/>
      <c r="G133" s="3"/>
      <c r="H133" s="3"/>
      <c r="I133" s="3"/>
    </row>
    <row r="134" spans="1:9" ht="18">
      <c r="A134" s="72"/>
      <c r="B134" s="14"/>
      <c r="C134" s="28" t="s">
        <v>100</v>
      </c>
      <c r="D134" s="63">
        <v>4900</v>
      </c>
      <c r="G134" s="3"/>
      <c r="H134" s="3"/>
      <c r="I134" s="3"/>
    </row>
    <row r="135" spans="1:9" ht="18">
      <c r="A135" s="72"/>
      <c r="B135" s="86"/>
      <c r="C135" s="60"/>
      <c r="D135" s="61"/>
      <c r="G135" s="3"/>
      <c r="H135" s="3"/>
      <c r="I135" s="3"/>
    </row>
    <row r="136" spans="1:9" ht="11.25" customHeight="1">
      <c r="A136" s="72"/>
      <c r="B136" s="14"/>
      <c r="C136" s="60"/>
      <c r="D136" s="61"/>
      <c r="G136" s="3"/>
      <c r="H136" s="3"/>
      <c r="I136" s="3"/>
    </row>
    <row r="137" spans="1:9" ht="41.25" thickBot="1">
      <c r="A137" s="17">
        <v>754</v>
      </c>
      <c r="B137" s="17"/>
      <c r="C137" s="18" t="s">
        <v>37</v>
      </c>
      <c r="D137" s="66">
        <f>D138+D143+D149+D156</f>
        <v>1321700</v>
      </c>
      <c r="G137" s="3"/>
      <c r="H137" s="3"/>
      <c r="I137" s="3"/>
    </row>
    <row r="138" spans="1:9" ht="18.75" thickTop="1">
      <c r="A138" s="14"/>
      <c r="B138" s="67">
        <v>75412</v>
      </c>
      <c r="C138" s="58" t="s">
        <v>145</v>
      </c>
      <c r="D138" s="59">
        <f>D140+D141</f>
        <v>115000</v>
      </c>
      <c r="G138" s="3"/>
      <c r="H138" s="3"/>
      <c r="I138" s="3"/>
    </row>
    <row r="139" spans="1:9" ht="18">
      <c r="A139" s="14"/>
      <c r="B139" s="14"/>
      <c r="C139" s="60" t="s">
        <v>20</v>
      </c>
      <c r="D139" s="61"/>
      <c r="G139" s="3"/>
      <c r="H139" s="3"/>
      <c r="I139" s="3"/>
    </row>
    <row r="140" spans="1:9" ht="18">
      <c r="A140" s="14"/>
      <c r="B140" s="14"/>
      <c r="C140" s="60" t="s">
        <v>100</v>
      </c>
      <c r="D140" s="61">
        <v>85000</v>
      </c>
      <c r="G140" s="3"/>
      <c r="H140" s="3"/>
      <c r="I140" s="3"/>
    </row>
    <row r="141" spans="1:9" ht="18">
      <c r="A141" s="14"/>
      <c r="B141" s="14"/>
      <c r="C141" s="28" t="s">
        <v>113</v>
      </c>
      <c r="D141" s="63">
        <v>30000</v>
      </c>
      <c r="G141" s="3"/>
      <c r="H141" s="3"/>
      <c r="I141" s="65"/>
    </row>
    <row r="142" spans="1:9" ht="9" customHeight="1">
      <c r="A142" s="14"/>
      <c r="B142" s="14"/>
      <c r="C142" s="60"/>
      <c r="D142" s="61"/>
      <c r="G142" s="3"/>
      <c r="H142" s="3"/>
      <c r="I142" s="3"/>
    </row>
    <row r="143" spans="1:9" ht="18">
      <c r="A143" s="72"/>
      <c r="B143" s="67">
        <v>75414</v>
      </c>
      <c r="C143" s="58" t="s">
        <v>146</v>
      </c>
      <c r="D143" s="59">
        <f>D145</f>
        <v>91700</v>
      </c>
      <c r="G143" s="3"/>
      <c r="H143" s="3"/>
      <c r="I143" s="3"/>
    </row>
    <row r="144" spans="1:9" ht="18">
      <c r="A144" s="14"/>
      <c r="B144" s="14"/>
      <c r="C144" s="60" t="s">
        <v>20</v>
      </c>
      <c r="D144" s="61"/>
      <c r="G144" s="3"/>
      <c r="H144" s="3"/>
      <c r="I144" s="3"/>
    </row>
    <row r="145" spans="1:9" ht="18">
      <c r="A145" s="14"/>
      <c r="B145" s="14"/>
      <c r="C145" s="60" t="s">
        <v>100</v>
      </c>
      <c r="D145" s="61">
        <v>91700</v>
      </c>
      <c r="G145" s="3"/>
      <c r="H145" s="3"/>
      <c r="I145" s="3"/>
    </row>
    <row r="146" spans="1:9" ht="18">
      <c r="A146" s="14"/>
      <c r="B146" s="14"/>
      <c r="C146" s="60" t="s">
        <v>20</v>
      </c>
      <c r="D146" s="61"/>
      <c r="G146" s="3"/>
      <c r="H146" s="3"/>
      <c r="I146" s="3"/>
    </row>
    <row r="147" spans="1:9" ht="20.25" customHeight="1">
      <c r="A147" s="14"/>
      <c r="B147" s="14"/>
      <c r="C147" s="60" t="s">
        <v>115</v>
      </c>
      <c r="D147" s="61">
        <v>72480</v>
      </c>
      <c r="G147" s="65"/>
      <c r="H147" s="3"/>
      <c r="I147" s="3"/>
    </row>
    <row r="148" spans="1:9" ht="12.75" customHeight="1">
      <c r="A148" s="14"/>
      <c r="B148" s="14"/>
      <c r="C148" s="60"/>
      <c r="D148" s="61"/>
      <c r="G148" s="3"/>
      <c r="H148" s="3"/>
      <c r="I148" s="3"/>
    </row>
    <row r="149" spans="1:9" ht="18">
      <c r="A149" s="72"/>
      <c r="B149" s="67">
        <v>75416</v>
      </c>
      <c r="C149" s="58" t="s">
        <v>147</v>
      </c>
      <c r="D149" s="59">
        <f>D151+D154</f>
        <v>1085000</v>
      </c>
      <c r="G149" s="3"/>
      <c r="H149" s="3"/>
      <c r="I149" s="3"/>
    </row>
    <row r="150" spans="1:9" ht="18">
      <c r="A150" s="14"/>
      <c r="B150" s="14"/>
      <c r="C150" s="60" t="s">
        <v>20</v>
      </c>
      <c r="D150" s="61"/>
      <c r="G150" s="3"/>
      <c r="H150" s="3"/>
      <c r="I150" s="3"/>
    </row>
    <row r="151" spans="1:9" ht="18">
      <c r="A151" s="14"/>
      <c r="B151" s="14"/>
      <c r="C151" s="60" t="s">
        <v>100</v>
      </c>
      <c r="D151" s="61">
        <v>1055000</v>
      </c>
      <c r="G151" s="3"/>
      <c r="H151" s="3"/>
      <c r="I151" s="3"/>
    </row>
    <row r="152" spans="1:9" ht="18">
      <c r="A152" s="14"/>
      <c r="B152" s="14"/>
      <c r="C152" s="60" t="s">
        <v>20</v>
      </c>
      <c r="D152" s="61"/>
      <c r="G152" s="3"/>
      <c r="H152" s="3"/>
      <c r="I152" s="3"/>
    </row>
    <row r="153" spans="1:9" ht="17.25" customHeight="1">
      <c r="A153" s="14"/>
      <c r="B153" s="14"/>
      <c r="C153" s="60" t="s">
        <v>115</v>
      </c>
      <c r="D153" s="61">
        <v>915700</v>
      </c>
      <c r="G153" s="65"/>
      <c r="H153" s="3"/>
      <c r="I153" s="3"/>
    </row>
    <row r="154" spans="1:9" ht="18">
      <c r="A154" s="37"/>
      <c r="B154" s="37"/>
      <c r="C154" s="28" t="s">
        <v>113</v>
      </c>
      <c r="D154" s="63">
        <v>30000</v>
      </c>
      <c r="G154" s="3"/>
      <c r="H154" s="3"/>
      <c r="I154" s="65"/>
    </row>
    <row r="155" spans="1:9" ht="15" customHeight="1">
      <c r="A155" s="14"/>
      <c r="B155" s="14"/>
      <c r="C155" s="60"/>
      <c r="D155" s="61"/>
      <c r="G155" s="3"/>
      <c r="H155" s="3"/>
      <c r="I155" s="3"/>
    </row>
    <row r="156" spans="1:9" ht="18">
      <c r="A156" s="14"/>
      <c r="B156" s="67">
        <v>75495</v>
      </c>
      <c r="C156" s="58" t="s">
        <v>104</v>
      </c>
      <c r="D156" s="59">
        <f>D158</f>
        <v>30000</v>
      </c>
      <c r="G156" s="3"/>
      <c r="H156" s="3"/>
      <c r="I156" s="3"/>
    </row>
    <row r="157" spans="1:9" ht="18">
      <c r="A157" s="14"/>
      <c r="B157" s="14"/>
      <c r="C157" s="26" t="s">
        <v>20</v>
      </c>
      <c r="D157" s="64"/>
      <c r="G157" s="3"/>
      <c r="H157" s="3"/>
      <c r="I157" s="3"/>
    </row>
    <row r="158" spans="1:9" ht="18">
      <c r="A158" s="14"/>
      <c r="B158" s="14"/>
      <c r="C158" s="28" t="s">
        <v>100</v>
      </c>
      <c r="D158" s="63">
        <v>30000</v>
      </c>
      <c r="G158" s="3"/>
      <c r="H158" s="3"/>
      <c r="I158" s="3"/>
    </row>
    <row r="159" spans="1:9" ht="18">
      <c r="A159" s="83"/>
      <c r="B159" s="81"/>
      <c r="C159" s="87" t="s">
        <v>148</v>
      </c>
      <c r="D159" s="61"/>
      <c r="G159" s="3"/>
      <c r="H159" s="3"/>
      <c r="I159" s="3"/>
    </row>
    <row r="160" spans="1:9" ht="11.25" customHeight="1">
      <c r="A160" s="83"/>
      <c r="B160" s="88"/>
      <c r="C160" s="60"/>
      <c r="D160" s="61"/>
      <c r="G160" s="3"/>
      <c r="H160" s="3"/>
      <c r="I160" s="3"/>
    </row>
    <row r="161" spans="1:9" ht="21" thickBot="1">
      <c r="A161" s="17">
        <v>757</v>
      </c>
      <c r="B161" s="17"/>
      <c r="C161" s="18" t="s">
        <v>149</v>
      </c>
      <c r="D161" s="66">
        <f>D162</f>
        <v>500000</v>
      </c>
      <c r="G161" s="3"/>
      <c r="H161" s="3"/>
      <c r="I161" s="3"/>
    </row>
    <row r="162" spans="1:9" ht="54.75" thickTop="1">
      <c r="A162" s="72"/>
      <c r="B162" s="67">
        <v>75702</v>
      </c>
      <c r="C162" s="58" t="s">
        <v>150</v>
      </c>
      <c r="D162" s="59">
        <f>D164</f>
        <v>500000</v>
      </c>
      <c r="G162" s="3"/>
      <c r="H162" s="3"/>
      <c r="I162" s="3"/>
    </row>
    <row r="163" spans="1:9" ht="18">
      <c r="A163" s="14"/>
      <c r="B163" s="89"/>
      <c r="C163" s="26" t="s">
        <v>20</v>
      </c>
      <c r="D163" s="64"/>
      <c r="G163" s="3"/>
      <c r="H163" s="3"/>
      <c r="I163" s="3"/>
    </row>
    <row r="164" spans="1:9" ht="18">
      <c r="A164" s="14"/>
      <c r="B164" s="14"/>
      <c r="C164" s="28" t="s">
        <v>100</v>
      </c>
      <c r="D164" s="63">
        <f>D165</f>
        <v>500000</v>
      </c>
      <c r="G164" s="3"/>
      <c r="H164" s="3"/>
      <c r="I164" s="3"/>
    </row>
    <row r="165" spans="1:9" ht="21.75" customHeight="1">
      <c r="A165" s="14"/>
      <c r="B165" s="14"/>
      <c r="C165" s="60" t="s">
        <v>151</v>
      </c>
      <c r="D165" s="61">
        <v>500000</v>
      </c>
      <c r="G165" s="3"/>
      <c r="H165" s="3"/>
      <c r="I165" s="3"/>
    </row>
    <row r="166" spans="1:9" ht="18">
      <c r="A166" s="14"/>
      <c r="B166" s="14"/>
      <c r="C166" s="60"/>
      <c r="D166" s="61"/>
      <c r="G166" s="3"/>
      <c r="H166" s="3"/>
      <c r="I166" s="3"/>
    </row>
    <row r="167" spans="1:9" ht="21" thickBot="1">
      <c r="A167" s="101">
        <v>758</v>
      </c>
      <c r="B167" s="17"/>
      <c r="C167" s="18" t="s">
        <v>63</v>
      </c>
      <c r="D167" s="66">
        <f>D168</f>
        <v>1111000</v>
      </c>
      <c r="G167" s="3"/>
      <c r="H167" s="3"/>
      <c r="I167" s="3"/>
    </row>
    <row r="168" spans="1:9" ht="18.75" thickTop="1">
      <c r="A168" s="72"/>
      <c r="B168" s="67">
        <v>75818</v>
      </c>
      <c r="C168" s="58" t="s">
        <v>152</v>
      </c>
      <c r="D168" s="59">
        <f>D170+D178</f>
        <v>1111000</v>
      </c>
      <c r="G168" s="3"/>
      <c r="H168" s="3"/>
      <c r="I168" s="3"/>
    </row>
    <row r="169" spans="1:9" ht="18">
      <c r="A169" s="72"/>
      <c r="B169" s="14"/>
      <c r="C169" s="60" t="s">
        <v>20</v>
      </c>
      <c r="D169" s="61"/>
      <c r="G169" s="3"/>
      <c r="H169" s="3"/>
      <c r="I169" s="3"/>
    </row>
    <row r="170" spans="1:9" ht="18">
      <c r="A170" s="72"/>
      <c r="B170" s="14"/>
      <c r="C170" s="28" t="s">
        <v>153</v>
      </c>
      <c r="D170" s="63">
        <f>D171+D172</f>
        <v>1011000</v>
      </c>
      <c r="G170" s="3"/>
      <c r="H170" s="3"/>
      <c r="I170" s="3"/>
    </row>
    <row r="171" spans="1:9" ht="18">
      <c r="A171" s="72"/>
      <c r="B171" s="14"/>
      <c r="C171" s="60" t="s">
        <v>154</v>
      </c>
      <c r="D171" s="61">
        <f>500000+143000-32000</f>
        <v>611000</v>
      </c>
      <c r="G171" s="3"/>
      <c r="H171" s="3"/>
      <c r="I171" s="3"/>
    </row>
    <row r="172" spans="1:9" ht="18">
      <c r="A172" s="72"/>
      <c r="B172" s="14"/>
      <c r="C172" s="60" t="s">
        <v>155</v>
      </c>
      <c r="D172" s="61">
        <f>D173+D174+D175+D176</f>
        <v>400000</v>
      </c>
      <c r="G172" s="3"/>
      <c r="H172" s="3"/>
      <c r="I172" s="3"/>
    </row>
    <row r="173" spans="1:9" ht="18">
      <c r="A173" s="72"/>
      <c r="B173" s="14"/>
      <c r="C173" s="87" t="s">
        <v>156</v>
      </c>
      <c r="D173" s="61">
        <v>100000</v>
      </c>
      <c r="G173" s="3"/>
      <c r="H173" s="3"/>
      <c r="I173" s="3"/>
    </row>
    <row r="174" spans="1:9" ht="18">
      <c r="A174" s="72"/>
      <c r="B174" s="14"/>
      <c r="C174" s="87" t="s">
        <v>157</v>
      </c>
      <c r="D174" s="61">
        <v>50000</v>
      </c>
      <c r="G174" s="3"/>
      <c r="H174" s="3"/>
      <c r="I174" s="3"/>
    </row>
    <row r="175" spans="1:9" ht="57" customHeight="1">
      <c r="A175" s="83"/>
      <c r="B175" s="81"/>
      <c r="C175" s="87" t="s">
        <v>158</v>
      </c>
      <c r="D175" s="61">
        <v>220000</v>
      </c>
      <c r="G175" s="3"/>
      <c r="H175" s="3"/>
      <c r="I175" s="3"/>
    </row>
    <row r="176" spans="1:9" ht="22.5" customHeight="1">
      <c r="A176" s="83"/>
      <c r="B176" s="81"/>
      <c r="C176" s="87" t="s">
        <v>159</v>
      </c>
      <c r="D176" s="61">
        <v>30000</v>
      </c>
      <c r="G176" s="3"/>
      <c r="H176" s="3"/>
      <c r="I176" s="3"/>
    </row>
    <row r="177" spans="1:9" ht="9" customHeight="1">
      <c r="A177" s="83"/>
      <c r="B177" s="81"/>
      <c r="C177" s="87"/>
      <c r="D177" s="61"/>
      <c r="G177" s="3"/>
      <c r="H177" s="3"/>
      <c r="I177" s="3"/>
    </row>
    <row r="178" spans="1:9" ht="18">
      <c r="A178" s="83"/>
      <c r="B178" s="81"/>
      <c r="C178" s="33" t="s">
        <v>160</v>
      </c>
      <c r="D178" s="63">
        <f>D179</f>
        <v>100000</v>
      </c>
      <c r="G178" s="3"/>
      <c r="H178" s="3"/>
      <c r="I178" s="65"/>
    </row>
    <row r="179" spans="1:9" ht="18" customHeight="1">
      <c r="A179" s="83"/>
      <c r="B179" s="81"/>
      <c r="C179" s="87" t="s">
        <v>161</v>
      </c>
      <c r="D179" s="61">
        <v>100000</v>
      </c>
      <c r="G179" s="3"/>
      <c r="H179" s="3"/>
      <c r="I179" s="3"/>
    </row>
    <row r="180" spans="1:9" ht="12" customHeight="1">
      <c r="A180" s="83"/>
      <c r="B180" s="81"/>
      <c r="C180" s="60"/>
      <c r="D180" s="61"/>
      <c r="G180" s="3"/>
      <c r="H180" s="3"/>
      <c r="I180" s="3"/>
    </row>
    <row r="181" spans="1:9" ht="21" thickBot="1">
      <c r="A181" s="17">
        <v>801</v>
      </c>
      <c r="B181" s="17"/>
      <c r="C181" s="18" t="s">
        <v>67</v>
      </c>
      <c r="D181" s="66">
        <f>D182+D224+D234+D259+D263</f>
        <v>15623205</v>
      </c>
      <c r="G181" s="3"/>
      <c r="H181" s="3"/>
      <c r="I181" s="3"/>
    </row>
    <row r="182" spans="1:9" ht="18.75" thickTop="1">
      <c r="A182" s="72"/>
      <c r="B182" s="67">
        <v>80101</v>
      </c>
      <c r="C182" s="58" t="s">
        <v>162</v>
      </c>
      <c r="D182" s="59">
        <f>D184+D190+D196+D202+D208+D213+D219</f>
        <v>8500650</v>
      </c>
      <c r="G182" s="3"/>
      <c r="H182" s="3"/>
      <c r="I182" s="3"/>
    </row>
    <row r="183" spans="1:9" ht="18">
      <c r="A183" s="72"/>
      <c r="B183" s="14"/>
      <c r="C183" s="60" t="s">
        <v>20</v>
      </c>
      <c r="D183" s="61"/>
      <c r="G183" s="3"/>
      <c r="H183" s="3"/>
      <c r="I183" s="3"/>
    </row>
    <row r="184" spans="1:9" ht="18">
      <c r="A184" s="72"/>
      <c r="B184" s="72"/>
      <c r="C184" s="28" t="s">
        <v>163</v>
      </c>
      <c r="D184" s="63">
        <f>D186</f>
        <v>1548105</v>
      </c>
      <c r="G184" s="65"/>
      <c r="H184" s="3"/>
      <c r="I184" s="3"/>
    </row>
    <row r="185" spans="1:9" ht="18">
      <c r="A185" s="72"/>
      <c r="B185" s="14"/>
      <c r="C185" s="60" t="s">
        <v>20</v>
      </c>
      <c r="D185" s="61"/>
      <c r="G185" s="3"/>
      <c r="H185" s="3"/>
      <c r="I185" s="3"/>
    </row>
    <row r="186" spans="1:9" ht="18">
      <c r="A186" s="72"/>
      <c r="B186" s="14"/>
      <c r="C186" s="60" t="s">
        <v>100</v>
      </c>
      <c r="D186" s="61">
        <v>1548105</v>
      </c>
      <c r="G186" s="3"/>
      <c r="H186" s="3"/>
      <c r="I186" s="3"/>
    </row>
    <row r="187" spans="1:9" ht="18">
      <c r="A187" s="72"/>
      <c r="B187" s="14"/>
      <c r="C187" s="60" t="s">
        <v>20</v>
      </c>
      <c r="D187" s="61"/>
      <c r="G187" s="3"/>
      <c r="H187" s="3"/>
      <c r="I187" s="3"/>
    </row>
    <row r="188" spans="1:9" ht="18.75" customHeight="1">
      <c r="A188" s="72"/>
      <c r="B188" s="14"/>
      <c r="C188" s="60" t="s">
        <v>115</v>
      </c>
      <c r="D188" s="61">
        <v>1280139</v>
      </c>
      <c r="G188" s="3"/>
      <c r="H188" s="3"/>
      <c r="I188" s="3"/>
    </row>
    <row r="189" spans="1:9" ht="9" customHeight="1">
      <c r="A189" s="72"/>
      <c r="B189" s="14"/>
      <c r="C189" s="60"/>
      <c r="D189" s="61"/>
      <c r="G189" s="3"/>
      <c r="H189" s="3"/>
      <c r="I189" s="3"/>
    </row>
    <row r="190" spans="1:9" ht="17.25" customHeight="1">
      <c r="A190" s="72"/>
      <c r="B190" s="14"/>
      <c r="C190" s="28" t="s">
        <v>164</v>
      </c>
      <c r="D190" s="63">
        <f>D192</f>
        <v>1654170</v>
      </c>
      <c r="G190" s="3"/>
      <c r="H190" s="3"/>
      <c r="I190" s="3"/>
    </row>
    <row r="191" spans="1:9" ht="18">
      <c r="A191" s="72"/>
      <c r="B191" s="14"/>
      <c r="C191" s="60" t="s">
        <v>20</v>
      </c>
      <c r="D191" s="61"/>
      <c r="G191" s="3"/>
      <c r="H191" s="3"/>
      <c r="I191" s="3"/>
    </row>
    <row r="192" spans="1:9" ht="18">
      <c r="A192" s="72"/>
      <c r="B192" s="14"/>
      <c r="C192" s="60" t="s">
        <v>100</v>
      </c>
      <c r="D192" s="61">
        <v>1654170</v>
      </c>
      <c r="G192" s="3"/>
      <c r="H192" s="3"/>
      <c r="I192" s="3"/>
    </row>
    <row r="193" spans="1:9" ht="18">
      <c r="A193" s="72"/>
      <c r="B193" s="14"/>
      <c r="C193" s="60" t="s">
        <v>20</v>
      </c>
      <c r="D193" s="61"/>
      <c r="G193" s="3"/>
      <c r="H193" s="3"/>
      <c r="I193" s="3"/>
    </row>
    <row r="194" spans="1:9" ht="20.25" customHeight="1">
      <c r="A194" s="72"/>
      <c r="B194" s="14"/>
      <c r="C194" s="60" t="s">
        <v>115</v>
      </c>
      <c r="D194" s="61">
        <v>1378653</v>
      </c>
      <c r="G194" s="3"/>
      <c r="H194" s="3"/>
      <c r="I194" s="3"/>
    </row>
    <row r="195" spans="1:9" ht="14.25" customHeight="1">
      <c r="A195" s="72"/>
      <c r="B195" s="14"/>
      <c r="C195" s="60"/>
      <c r="D195" s="61"/>
      <c r="G195" s="3"/>
      <c r="H195" s="3"/>
      <c r="I195" s="3"/>
    </row>
    <row r="196" spans="1:9" ht="18">
      <c r="A196" s="72"/>
      <c r="B196" s="14"/>
      <c r="C196" s="28" t="s">
        <v>165</v>
      </c>
      <c r="D196" s="63">
        <f>D198</f>
        <v>1919730</v>
      </c>
      <c r="G196" s="3"/>
      <c r="H196" s="3"/>
      <c r="I196" s="3"/>
    </row>
    <row r="197" spans="1:9" ht="18">
      <c r="A197" s="72"/>
      <c r="B197" s="14"/>
      <c r="C197" s="60" t="s">
        <v>20</v>
      </c>
      <c r="D197" s="61"/>
      <c r="G197" s="3"/>
      <c r="H197" s="3"/>
      <c r="I197" s="3"/>
    </row>
    <row r="198" spans="1:9" ht="18">
      <c r="A198" s="72"/>
      <c r="B198" s="14"/>
      <c r="C198" s="60" t="s">
        <v>100</v>
      </c>
      <c r="D198" s="61">
        <v>1919730</v>
      </c>
      <c r="G198" s="3"/>
      <c r="H198" s="3"/>
      <c r="I198" s="3"/>
    </row>
    <row r="199" spans="1:9" ht="18">
      <c r="A199" s="72"/>
      <c r="B199" s="14"/>
      <c r="C199" s="60" t="s">
        <v>20</v>
      </c>
      <c r="D199" s="61"/>
      <c r="G199" s="3"/>
      <c r="H199" s="3"/>
      <c r="I199" s="3"/>
    </row>
    <row r="200" spans="1:9" ht="18" customHeight="1">
      <c r="A200" s="72"/>
      <c r="B200" s="14"/>
      <c r="C200" s="60" t="s">
        <v>115</v>
      </c>
      <c r="D200" s="61">
        <v>1670640</v>
      </c>
      <c r="G200" s="3"/>
      <c r="H200" s="3"/>
      <c r="I200" s="3"/>
    </row>
    <row r="201" spans="1:9" ht="12.75" customHeight="1">
      <c r="A201" s="72"/>
      <c r="B201" s="14"/>
      <c r="C201" s="60"/>
      <c r="D201" s="61"/>
      <c r="G201" s="3"/>
      <c r="H201" s="3"/>
      <c r="I201" s="3"/>
    </row>
    <row r="202" spans="1:9" ht="18.75" customHeight="1">
      <c r="A202" s="72"/>
      <c r="B202" s="14"/>
      <c r="C202" s="28" t="s">
        <v>166</v>
      </c>
      <c r="D202" s="63">
        <f>D204</f>
        <v>1542790</v>
      </c>
      <c r="G202" s="3"/>
      <c r="H202" s="3"/>
      <c r="I202" s="3"/>
    </row>
    <row r="203" spans="1:9" ht="18">
      <c r="A203" s="72"/>
      <c r="B203" s="14"/>
      <c r="C203" s="60" t="s">
        <v>20</v>
      </c>
      <c r="D203" s="61"/>
      <c r="G203" s="3"/>
      <c r="H203" s="3"/>
      <c r="I203" s="3"/>
    </row>
    <row r="204" spans="1:9" ht="18">
      <c r="A204" s="72"/>
      <c r="B204" s="14"/>
      <c r="C204" s="60" t="s">
        <v>100</v>
      </c>
      <c r="D204" s="61">
        <v>1542790</v>
      </c>
      <c r="G204" s="3"/>
      <c r="H204" s="3"/>
      <c r="I204" s="3"/>
    </row>
    <row r="205" spans="1:9" ht="18">
      <c r="A205" s="72"/>
      <c r="B205" s="14"/>
      <c r="C205" s="60" t="s">
        <v>20</v>
      </c>
      <c r="D205" s="61"/>
      <c r="G205" s="3"/>
      <c r="H205" s="3"/>
      <c r="I205" s="3"/>
    </row>
    <row r="206" spans="1:9" ht="24.75" customHeight="1">
      <c r="A206" s="72"/>
      <c r="B206" s="14"/>
      <c r="C206" s="60" t="s">
        <v>115</v>
      </c>
      <c r="D206" s="61">
        <v>1205374</v>
      </c>
      <c r="G206" s="3"/>
      <c r="H206" s="3"/>
      <c r="I206" s="3"/>
    </row>
    <row r="207" spans="1:9" ht="12" customHeight="1">
      <c r="A207" s="90"/>
      <c r="B207" s="37"/>
      <c r="C207" s="28"/>
      <c r="D207" s="63"/>
      <c r="G207" s="3"/>
      <c r="H207" s="3"/>
      <c r="I207" s="3"/>
    </row>
    <row r="208" spans="1:9" ht="24.75" customHeight="1">
      <c r="A208" s="72"/>
      <c r="B208" s="14"/>
      <c r="C208" s="28" t="s">
        <v>167</v>
      </c>
      <c r="D208" s="63">
        <f>D210</f>
        <v>970226</v>
      </c>
      <c r="G208" s="3"/>
      <c r="H208" s="3"/>
      <c r="I208" s="3"/>
    </row>
    <row r="209" spans="1:9" ht="18">
      <c r="A209" s="72"/>
      <c r="B209" s="14"/>
      <c r="C209" s="60" t="s">
        <v>20</v>
      </c>
      <c r="D209" s="61"/>
      <c r="G209" s="3"/>
      <c r="H209" s="3"/>
      <c r="I209" s="3"/>
    </row>
    <row r="210" spans="1:9" ht="18">
      <c r="A210" s="72"/>
      <c r="B210" s="14"/>
      <c r="C210" s="60" t="s">
        <v>100</v>
      </c>
      <c r="D210" s="61">
        <v>970226</v>
      </c>
      <c r="G210" s="3"/>
      <c r="H210" s="3"/>
      <c r="I210" s="3"/>
    </row>
    <row r="211" spans="1:9" ht="18">
      <c r="A211" s="72"/>
      <c r="B211" s="14"/>
      <c r="C211" s="60" t="s">
        <v>20</v>
      </c>
      <c r="D211" s="61"/>
      <c r="G211" s="3"/>
      <c r="H211" s="3"/>
      <c r="I211" s="3"/>
    </row>
    <row r="212" spans="1:9" ht="20.25" customHeight="1">
      <c r="A212" s="72"/>
      <c r="B212" s="14"/>
      <c r="C212" s="60" t="s">
        <v>115</v>
      </c>
      <c r="D212" s="61">
        <v>804191</v>
      </c>
      <c r="G212" s="3"/>
      <c r="H212" s="3"/>
      <c r="I212" s="3"/>
    </row>
    <row r="213" spans="1:9" ht="32.25" customHeight="1">
      <c r="A213" s="72"/>
      <c r="B213" s="14"/>
      <c r="C213" s="28" t="s">
        <v>168</v>
      </c>
      <c r="D213" s="63">
        <f>D215</f>
        <v>518429</v>
      </c>
      <c r="G213" s="3"/>
      <c r="H213" s="3"/>
      <c r="I213" s="3"/>
    </row>
    <row r="214" spans="1:9" ht="18">
      <c r="A214" s="72"/>
      <c r="B214" s="14"/>
      <c r="C214" s="60" t="s">
        <v>20</v>
      </c>
      <c r="D214" s="61"/>
      <c r="G214" s="3"/>
      <c r="H214" s="3"/>
      <c r="I214" s="3"/>
    </row>
    <row r="215" spans="1:9" ht="18">
      <c r="A215" s="72"/>
      <c r="B215" s="14"/>
      <c r="C215" s="60" t="s">
        <v>100</v>
      </c>
      <c r="D215" s="61">
        <v>518429</v>
      </c>
      <c r="G215" s="3"/>
      <c r="H215" s="3"/>
      <c r="I215" s="3"/>
    </row>
    <row r="216" spans="1:9" ht="18">
      <c r="A216" s="72"/>
      <c r="B216" s="14"/>
      <c r="C216" s="60" t="s">
        <v>20</v>
      </c>
      <c r="D216" s="61"/>
      <c r="G216" s="3"/>
      <c r="H216" s="3"/>
      <c r="I216" s="3"/>
    </row>
    <row r="217" spans="1:9" ht="18.75" customHeight="1">
      <c r="A217" s="72"/>
      <c r="B217" s="14"/>
      <c r="C217" s="60" t="s">
        <v>115</v>
      </c>
      <c r="D217" s="61">
        <v>440262</v>
      </c>
      <c r="G217" s="3"/>
      <c r="H217" s="3"/>
      <c r="I217" s="3"/>
    </row>
    <row r="218" spans="1:9" ht="17.25" customHeight="1">
      <c r="A218" s="72"/>
      <c r="B218" s="14"/>
      <c r="C218" s="60"/>
      <c r="D218" s="61"/>
      <c r="G218" s="3"/>
      <c r="H218" s="3"/>
      <c r="I218" s="3"/>
    </row>
    <row r="219" spans="1:9" ht="18">
      <c r="A219" s="72"/>
      <c r="B219" s="14"/>
      <c r="C219" s="28" t="s">
        <v>169</v>
      </c>
      <c r="D219" s="63">
        <f>D221+D222</f>
        <v>347200</v>
      </c>
      <c r="G219" s="3"/>
      <c r="H219" s="3"/>
      <c r="I219" s="3"/>
    </row>
    <row r="220" spans="1:9" ht="18">
      <c r="A220" s="72"/>
      <c r="B220" s="14"/>
      <c r="C220" s="60" t="s">
        <v>20</v>
      </c>
      <c r="D220" s="61"/>
      <c r="G220" s="3"/>
      <c r="H220" s="3"/>
      <c r="I220" s="3"/>
    </row>
    <row r="221" spans="1:9" ht="41.25" customHeight="1">
      <c r="A221" s="72"/>
      <c r="B221" s="14"/>
      <c r="C221" s="60" t="s">
        <v>170</v>
      </c>
      <c r="D221" s="61">
        <v>199200</v>
      </c>
      <c r="G221" s="3"/>
      <c r="H221" s="3"/>
      <c r="I221" s="3"/>
    </row>
    <row r="222" spans="1:9" ht="18">
      <c r="A222" s="72"/>
      <c r="B222" s="62"/>
      <c r="C222" s="60" t="s">
        <v>171</v>
      </c>
      <c r="D222" s="61">
        <v>148000</v>
      </c>
      <c r="G222" s="3"/>
      <c r="H222" s="3"/>
      <c r="I222" s="3"/>
    </row>
    <row r="223" spans="1:9" ht="12" customHeight="1">
      <c r="A223" s="72"/>
      <c r="B223" s="62"/>
      <c r="C223" s="60"/>
      <c r="D223" s="61"/>
      <c r="G223" s="3"/>
      <c r="H223" s="3"/>
      <c r="I223" s="3"/>
    </row>
    <row r="224" spans="1:9" ht="35.25" customHeight="1">
      <c r="A224" s="72"/>
      <c r="B224" s="91">
        <v>80104</v>
      </c>
      <c r="C224" s="58" t="s">
        <v>172</v>
      </c>
      <c r="D224" s="59">
        <f>D226</f>
        <v>174000</v>
      </c>
      <c r="G224" s="65"/>
      <c r="H224" s="3"/>
      <c r="I224" s="3"/>
    </row>
    <row r="225" spans="1:9" ht="18">
      <c r="A225" s="72"/>
      <c r="B225" s="62"/>
      <c r="C225" s="60" t="s">
        <v>20</v>
      </c>
      <c r="D225" s="61"/>
      <c r="G225" s="3"/>
      <c r="H225" s="3"/>
      <c r="I225" s="3"/>
    </row>
    <row r="226" spans="1:9" ht="18">
      <c r="A226" s="72"/>
      <c r="B226" s="62"/>
      <c r="C226" s="28" t="s">
        <v>100</v>
      </c>
      <c r="D226" s="63">
        <f>D228+D231</f>
        <v>174000</v>
      </c>
      <c r="G226" s="3"/>
      <c r="H226" s="3"/>
      <c r="I226" s="3"/>
    </row>
    <row r="227" spans="1:9" ht="18">
      <c r="A227" s="72"/>
      <c r="B227" s="62"/>
      <c r="C227" s="60" t="s">
        <v>173</v>
      </c>
      <c r="D227" s="61"/>
      <c r="G227" s="3"/>
      <c r="H227" s="3"/>
      <c r="I227" s="3"/>
    </row>
    <row r="228" spans="1:9" ht="18">
      <c r="A228" s="72"/>
      <c r="B228" s="62"/>
      <c r="C228" s="87" t="s">
        <v>174</v>
      </c>
      <c r="D228" s="61">
        <v>146474</v>
      </c>
      <c r="G228" s="3"/>
      <c r="H228" s="3"/>
      <c r="I228" s="3"/>
    </row>
    <row r="229" spans="1:9" ht="18">
      <c r="A229" s="72"/>
      <c r="B229" s="62"/>
      <c r="C229" s="60" t="s">
        <v>20</v>
      </c>
      <c r="D229" s="61"/>
      <c r="G229" s="3"/>
      <c r="H229" s="3"/>
      <c r="I229" s="3"/>
    </row>
    <row r="230" spans="1:9" ht="18.75" customHeight="1">
      <c r="A230" s="72"/>
      <c r="B230" s="62"/>
      <c r="C230" s="60" t="s">
        <v>115</v>
      </c>
      <c r="D230" s="61">
        <v>136773</v>
      </c>
      <c r="G230" s="3"/>
      <c r="H230" s="3"/>
      <c r="I230" s="3"/>
    </row>
    <row r="231" spans="1:9" ht="27" customHeight="1">
      <c r="A231" s="72"/>
      <c r="B231" s="62"/>
      <c r="C231" s="87" t="s">
        <v>175</v>
      </c>
      <c r="D231" s="61">
        <v>27526</v>
      </c>
      <c r="G231" s="3"/>
      <c r="H231" s="3"/>
      <c r="I231" s="3"/>
    </row>
    <row r="232" spans="1:9" ht="18">
      <c r="A232" s="72"/>
      <c r="B232" s="62"/>
      <c r="C232" s="60" t="s">
        <v>20</v>
      </c>
      <c r="D232" s="61"/>
      <c r="G232" s="3"/>
      <c r="H232" s="3"/>
      <c r="I232" s="3"/>
    </row>
    <row r="233" spans="1:9" ht="17.25" customHeight="1">
      <c r="A233" s="72"/>
      <c r="B233" s="62"/>
      <c r="C233" s="60" t="s">
        <v>115</v>
      </c>
      <c r="D233" s="61">
        <v>26303</v>
      </c>
      <c r="G233" s="3"/>
      <c r="H233" s="3"/>
      <c r="I233" s="3"/>
    </row>
    <row r="234" spans="1:9" ht="33" customHeight="1">
      <c r="A234" s="72"/>
      <c r="B234" s="67">
        <v>80110</v>
      </c>
      <c r="C234" s="58" t="s">
        <v>176</v>
      </c>
      <c r="D234" s="59">
        <f>D235+D242+D249+D254</f>
        <v>6799350</v>
      </c>
      <c r="G234" s="65"/>
      <c r="H234" s="3"/>
      <c r="I234" s="3"/>
    </row>
    <row r="235" spans="1:9" ht="18">
      <c r="A235" s="72"/>
      <c r="B235" s="14"/>
      <c r="C235" s="15" t="s">
        <v>177</v>
      </c>
      <c r="D235" s="92">
        <f>D237+D240</f>
        <v>1459347</v>
      </c>
      <c r="G235" s="3"/>
      <c r="H235" s="3"/>
      <c r="I235" s="3"/>
    </row>
    <row r="236" spans="1:9" ht="18">
      <c r="A236" s="72"/>
      <c r="B236" s="14"/>
      <c r="C236" s="60" t="s">
        <v>20</v>
      </c>
      <c r="D236" s="61"/>
      <c r="G236" s="3"/>
      <c r="H236" s="3"/>
      <c r="I236" s="3"/>
    </row>
    <row r="237" spans="1:9" ht="18">
      <c r="A237" s="72"/>
      <c r="B237" s="14"/>
      <c r="C237" s="60" t="s">
        <v>100</v>
      </c>
      <c r="D237" s="61">
        <v>1444347</v>
      </c>
      <c r="G237" s="3"/>
      <c r="H237" s="3"/>
      <c r="I237" s="3"/>
    </row>
    <row r="238" spans="1:9" ht="18">
      <c r="A238" s="72"/>
      <c r="B238" s="14"/>
      <c r="C238" s="60" t="s">
        <v>20</v>
      </c>
      <c r="D238" s="61"/>
      <c r="G238" s="3"/>
      <c r="H238" s="3"/>
      <c r="I238" s="3"/>
    </row>
    <row r="239" spans="1:9" ht="19.5" customHeight="1">
      <c r="A239" s="72"/>
      <c r="B239" s="14"/>
      <c r="C239" s="60" t="s">
        <v>115</v>
      </c>
      <c r="D239" s="61">
        <v>1181119</v>
      </c>
      <c r="G239" s="3"/>
      <c r="H239" s="3"/>
      <c r="I239" s="3"/>
    </row>
    <row r="240" spans="1:9" ht="18">
      <c r="A240" s="72"/>
      <c r="B240" s="14"/>
      <c r="C240" s="60" t="s">
        <v>178</v>
      </c>
      <c r="D240" s="61">
        <v>15000</v>
      </c>
      <c r="G240" s="3"/>
      <c r="H240" s="3"/>
      <c r="I240" s="65"/>
    </row>
    <row r="241" spans="1:9" ht="12" customHeight="1">
      <c r="A241" s="72"/>
      <c r="B241" s="14"/>
      <c r="C241" s="60"/>
      <c r="D241" s="61"/>
      <c r="G241" s="3"/>
      <c r="H241" s="3"/>
      <c r="I241" s="3"/>
    </row>
    <row r="242" spans="1:9" ht="18">
      <c r="A242" s="72"/>
      <c r="B242" s="14"/>
      <c r="C242" s="28" t="s">
        <v>179</v>
      </c>
      <c r="D242" s="63">
        <f>D244+D247</f>
        <v>2844940</v>
      </c>
      <c r="G242" s="3"/>
      <c r="H242" s="3"/>
      <c r="I242" s="3"/>
    </row>
    <row r="243" spans="1:9" ht="18">
      <c r="A243" s="72"/>
      <c r="B243" s="14"/>
      <c r="C243" s="60" t="s">
        <v>20</v>
      </c>
      <c r="D243" s="61"/>
      <c r="G243" s="3"/>
      <c r="H243" s="3"/>
      <c r="I243" s="3"/>
    </row>
    <row r="244" spans="1:9" ht="18">
      <c r="A244" s="72"/>
      <c r="B244" s="14"/>
      <c r="C244" s="60" t="s">
        <v>100</v>
      </c>
      <c r="D244" s="61">
        <v>1344940</v>
      </c>
      <c r="G244" s="3"/>
      <c r="H244" s="3"/>
      <c r="I244" s="3"/>
    </row>
    <row r="245" spans="1:9" ht="18">
      <c r="A245" s="72"/>
      <c r="B245" s="14"/>
      <c r="C245" s="60" t="s">
        <v>20</v>
      </c>
      <c r="D245" s="61"/>
      <c r="G245" s="3"/>
      <c r="H245" s="3"/>
      <c r="I245" s="3"/>
    </row>
    <row r="246" spans="1:9" ht="19.5" customHeight="1">
      <c r="A246" s="72"/>
      <c r="B246" s="14"/>
      <c r="C246" s="60" t="s">
        <v>115</v>
      </c>
      <c r="D246" s="61">
        <v>1128764</v>
      </c>
      <c r="G246" s="3"/>
      <c r="H246" s="3"/>
      <c r="I246" s="3"/>
    </row>
    <row r="247" spans="1:9" ht="18">
      <c r="A247" s="72"/>
      <c r="B247" s="14"/>
      <c r="C247" s="60" t="s">
        <v>178</v>
      </c>
      <c r="D247" s="61">
        <v>1500000</v>
      </c>
      <c r="G247" s="3"/>
      <c r="H247" s="3"/>
      <c r="I247" s="65"/>
    </row>
    <row r="248" spans="1:9" ht="12.75" customHeight="1">
      <c r="A248" s="72"/>
      <c r="B248" s="14"/>
      <c r="C248" s="60"/>
      <c r="D248" s="61"/>
      <c r="G248" s="3"/>
      <c r="H248" s="3"/>
      <c r="I248" s="3"/>
    </row>
    <row r="249" spans="1:9" ht="18">
      <c r="A249" s="72"/>
      <c r="B249" s="14"/>
      <c r="C249" s="28" t="s">
        <v>180</v>
      </c>
      <c r="D249" s="63">
        <f>D251</f>
        <v>1893463</v>
      </c>
      <c r="G249" s="3"/>
      <c r="H249" s="3"/>
      <c r="I249" s="3"/>
    </row>
    <row r="250" spans="1:9" ht="18">
      <c r="A250" s="72"/>
      <c r="B250" s="14"/>
      <c r="C250" s="60" t="s">
        <v>20</v>
      </c>
      <c r="D250" s="61"/>
      <c r="G250" s="3"/>
      <c r="H250" s="3"/>
      <c r="I250" s="3"/>
    </row>
    <row r="251" spans="1:9" ht="18">
      <c r="A251" s="72"/>
      <c r="B251" s="14"/>
      <c r="C251" s="60" t="s">
        <v>100</v>
      </c>
      <c r="D251" s="61">
        <v>1893463</v>
      </c>
      <c r="G251" s="3"/>
      <c r="H251" s="3"/>
      <c r="I251" s="3"/>
    </row>
    <row r="252" spans="1:9" ht="25.5" customHeight="1">
      <c r="A252" s="72"/>
      <c r="B252" s="14"/>
      <c r="C252" s="60" t="s">
        <v>115</v>
      </c>
      <c r="D252" s="61">
        <v>1535820</v>
      </c>
      <c r="G252" s="3"/>
      <c r="H252" s="3"/>
      <c r="I252" s="3"/>
    </row>
    <row r="253" spans="1:9" ht="12" customHeight="1">
      <c r="A253" s="72"/>
      <c r="B253" s="14"/>
      <c r="C253" s="60"/>
      <c r="D253" s="61"/>
      <c r="G253" s="3"/>
      <c r="H253" s="3"/>
      <c r="I253" s="3"/>
    </row>
    <row r="254" spans="1:9" ht="18">
      <c r="A254" s="72"/>
      <c r="B254" s="14"/>
      <c r="C254" s="28" t="s">
        <v>181</v>
      </c>
      <c r="D254" s="63">
        <f>D257+D258</f>
        <v>601600</v>
      </c>
      <c r="G254" s="3"/>
      <c r="H254" s="3"/>
      <c r="I254" s="3"/>
    </row>
    <row r="255" spans="1:9" ht="18">
      <c r="A255" s="72"/>
      <c r="B255" s="14"/>
      <c r="C255" s="60" t="s">
        <v>20</v>
      </c>
      <c r="D255" s="61"/>
      <c r="G255" s="3"/>
      <c r="H255" s="3"/>
      <c r="I255" s="3"/>
    </row>
    <row r="256" spans="1:9" ht="13.5" customHeight="1">
      <c r="A256" s="72"/>
      <c r="B256" s="14"/>
      <c r="C256" s="60"/>
      <c r="D256" s="61"/>
      <c r="G256" s="3"/>
      <c r="H256" s="3"/>
      <c r="I256" s="3"/>
    </row>
    <row r="257" spans="1:9" ht="18" customHeight="1">
      <c r="A257" s="72"/>
      <c r="B257" s="14"/>
      <c r="C257" s="60" t="s">
        <v>182</v>
      </c>
      <c r="D257" s="61">
        <v>321600</v>
      </c>
      <c r="G257" s="3"/>
      <c r="H257" s="3"/>
      <c r="I257" s="3"/>
    </row>
    <row r="258" spans="1:9" ht="24.75" customHeight="1">
      <c r="A258" s="90"/>
      <c r="B258" s="37"/>
      <c r="C258" s="28" t="s">
        <v>183</v>
      </c>
      <c r="D258" s="63">
        <v>280000</v>
      </c>
      <c r="G258" s="3"/>
      <c r="H258" s="3"/>
      <c r="I258" s="3"/>
    </row>
    <row r="259" spans="1:9" ht="35.25" customHeight="1">
      <c r="A259" s="72"/>
      <c r="B259" s="67">
        <v>80113</v>
      </c>
      <c r="C259" s="58" t="s">
        <v>184</v>
      </c>
      <c r="D259" s="59">
        <f>D261</f>
        <v>70000</v>
      </c>
      <c r="G259" s="3"/>
      <c r="H259" s="3"/>
      <c r="I259" s="3"/>
    </row>
    <row r="260" spans="1:9" ht="18">
      <c r="A260" s="72"/>
      <c r="B260" s="14"/>
      <c r="C260" s="60" t="s">
        <v>20</v>
      </c>
      <c r="D260" s="61"/>
      <c r="G260" s="3"/>
      <c r="H260" s="3"/>
      <c r="I260" s="3"/>
    </row>
    <row r="261" spans="1:9" ht="18">
      <c r="A261" s="72"/>
      <c r="B261" s="14"/>
      <c r="C261" s="28" t="s">
        <v>100</v>
      </c>
      <c r="D261" s="63">
        <v>70000</v>
      </c>
      <c r="G261" s="3"/>
      <c r="H261" s="3"/>
      <c r="I261" s="3"/>
    </row>
    <row r="262" spans="1:9" ht="11.25" customHeight="1">
      <c r="A262" s="72"/>
      <c r="B262" s="14"/>
      <c r="C262" s="60"/>
      <c r="D262" s="61"/>
      <c r="G262" s="3"/>
      <c r="H262" s="3"/>
      <c r="I262" s="3"/>
    </row>
    <row r="263" spans="1:9" ht="18">
      <c r="A263" s="72"/>
      <c r="B263" s="67">
        <v>80195</v>
      </c>
      <c r="C263" s="58" t="s">
        <v>104</v>
      </c>
      <c r="D263" s="85">
        <f>D265</f>
        <v>79205</v>
      </c>
      <c r="G263" s="3"/>
      <c r="H263" s="3"/>
      <c r="I263" s="3"/>
    </row>
    <row r="264" spans="1:9" ht="18">
      <c r="A264" s="72"/>
      <c r="B264" s="14"/>
      <c r="C264" s="60" t="s">
        <v>20</v>
      </c>
      <c r="D264" s="61"/>
      <c r="G264" s="3"/>
      <c r="H264" s="3"/>
      <c r="I264" s="3"/>
    </row>
    <row r="265" spans="1:9" ht="18">
      <c r="A265" s="72"/>
      <c r="B265" s="14"/>
      <c r="C265" s="28" t="s">
        <v>100</v>
      </c>
      <c r="D265" s="63">
        <f>8000+73205-2000</f>
        <v>79205</v>
      </c>
      <c r="G265" s="3"/>
      <c r="H265" s="3"/>
      <c r="I265" s="3"/>
    </row>
    <row r="266" spans="1:9" ht="15" customHeight="1">
      <c r="A266" s="72"/>
      <c r="B266" s="14"/>
      <c r="C266" s="60"/>
      <c r="D266" s="61"/>
      <c r="G266" s="3"/>
      <c r="H266" s="3"/>
      <c r="I266" s="3"/>
    </row>
    <row r="267" spans="1:9" ht="21" customHeight="1" thickBot="1">
      <c r="A267" s="17">
        <v>851</v>
      </c>
      <c r="B267" s="17"/>
      <c r="C267" s="18" t="s">
        <v>185</v>
      </c>
      <c r="D267" s="66">
        <f>D268+D273</f>
        <v>620000</v>
      </c>
      <c r="G267" s="3"/>
      <c r="H267" s="3"/>
      <c r="I267" s="3"/>
    </row>
    <row r="268" spans="1:9" ht="18.75" thickTop="1">
      <c r="A268" s="72"/>
      <c r="B268" s="67">
        <v>85149</v>
      </c>
      <c r="C268" s="58" t="s">
        <v>186</v>
      </c>
      <c r="D268" s="59">
        <f>D270</f>
        <v>120000</v>
      </c>
      <c r="G268" s="3"/>
      <c r="H268" s="3"/>
      <c r="I268" s="3"/>
    </row>
    <row r="269" spans="1:9" ht="18">
      <c r="A269" s="72"/>
      <c r="B269" s="14"/>
      <c r="C269" s="60" t="s">
        <v>20</v>
      </c>
      <c r="D269" s="61"/>
      <c r="G269" s="3"/>
      <c r="H269" s="3"/>
      <c r="I269" s="3"/>
    </row>
    <row r="270" spans="1:9" ht="18">
      <c r="A270" s="72"/>
      <c r="B270" s="14"/>
      <c r="C270" s="28" t="s">
        <v>100</v>
      </c>
      <c r="D270" s="63">
        <v>120000</v>
      </c>
      <c r="G270" s="3"/>
      <c r="H270" s="3"/>
      <c r="I270" s="3"/>
    </row>
    <row r="271" spans="1:9" ht="18">
      <c r="A271" s="72"/>
      <c r="B271" s="14"/>
      <c r="C271" s="60" t="s">
        <v>105</v>
      </c>
      <c r="D271" s="61">
        <v>5500</v>
      </c>
      <c r="G271" s="3"/>
      <c r="H271" s="65"/>
      <c r="I271" s="3"/>
    </row>
    <row r="272" spans="1:9" ht="19.5" customHeight="1">
      <c r="A272" s="72"/>
      <c r="B272" s="14"/>
      <c r="C272" s="60"/>
      <c r="D272" s="61"/>
      <c r="G272" s="3"/>
      <c r="H272" s="3"/>
      <c r="I272" s="3"/>
    </row>
    <row r="273" spans="1:9" ht="18">
      <c r="A273" s="72"/>
      <c r="B273" s="67">
        <v>85154</v>
      </c>
      <c r="C273" s="58" t="s">
        <v>187</v>
      </c>
      <c r="D273" s="59">
        <f>D275</f>
        <v>500000</v>
      </c>
      <c r="G273" s="3"/>
      <c r="H273" s="3"/>
      <c r="I273" s="3"/>
    </row>
    <row r="274" spans="1:9" ht="18">
      <c r="A274" s="72"/>
      <c r="B274" s="14"/>
      <c r="C274" s="60" t="s">
        <v>20</v>
      </c>
      <c r="D274" s="61"/>
      <c r="G274" s="3"/>
      <c r="H274" s="3"/>
      <c r="I274" s="3"/>
    </row>
    <row r="275" spans="1:9" ht="18">
      <c r="A275" s="72"/>
      <c r="B275" s="14"/>
      <c r="C275" s="28" t="s">
        <v>100</v>
      </c>
      <c r="D275" s="63">
        <v>500000</v>
      </c>
      <c r="G275" s="3"/>
      <c r="H275" s="3"/>
      <c r="I275" s="3"/>
    </row>
    <row r="276" spans="1:9" ht="18">
      <c r="A276" s="72"/>
      <c r="B276" s="14"/>
      <c r="C276" s="60" t="s">
        <v>105</v>
      </c>
      <c r="D276" s="61">
        <f>389500-11000</f>
        <v>378500</v>
      </c>
      <c r="G276" s="3"/>
      <c r="H276" s="65"/>
      <c r="I276" s="3"/>
    </row>
    <row r="277" spans="1:9" ht="6.75" customHeight="1">
      <c r="A277" s="72"/>
      <c r="B277" s="14"/>
      <c r="C277" s="60"/>
      <c r="D277" s="61"/>
      <c r="G277" s="3"/>
      <c r="H277" s="3"/>
      <c r="I277" s="3"/>
    </row>
    <row r="278" spans="1:9" ht="36" customHeight="1" thickBot="1">
      <c r="A278" s="17">
        <v>853</v>
      </c>
      <c r="B278" s="17"/>
      <c r="C278" s="18" t="s">
        <v>72</v>
      </c>
      <c r="D278" s="66">
        <f>D279+D285+D292+D295+D299+D303+D307+D312+D316</f>
        <v>7391057</v>
      </c>
      <c r="G278" s="3"/>
      <c r="H278" s="3"/>
      <c r="I278" s="3"/>
    </row>
    <row r="279" spans="1:9" ht="18.75" thickTop="1">
      <c r="A279" s="14"/>
      <c r="B279" s="93">
        <v>85302</v>
      </c>
      <c r="C279" s="94" t="s">
        <v>188</v>
      </c>
      <c r="D279" s="95">
        <f>D281</f>
        <v>1160000</v>
      </c>
      <c r="G279" s="3"/>
      <c r="H279" s="3"/>
      <c r="I279" s="3"/>
    </row>
    <row r="280" spans="1:9" ht="18">
      <c r="A280" s="14"/>
      <c r="B280" s="14"/>
      <c r="C280" s="60" t="s">
        <v>20</v>
      </c>
      <c r="D280" s="61"/>
      <c r="G280" s="3"/>
      <c r="H280" s="3"/>
      <c r="I280" s="3"/>
    </row>
    <row r="281" spans="1:9" ht="18">
      <c r="A281" s="14"/>
      <c r="B281" s="14"/>
      <c r="C281" s="28" t="s">
        <v>100</v>
      </c>
      <c r="D281" s="63">
        <v>1160000</v>
      </c>
      <c r="G281" s="3"/>
      <c r="H281" s="3"/>
      <c r="I281" s="3"/>
    </row>
    <row r="282" spans="1:9" ht="18">
      <c r="A282" s="14"/>
      <c r="B282" s="14"/>
      <c r="C282" s="60" t="s">
        <v>20</v>
      </c>
      <c r="D282" s="61"/>
      <c r="G282" s="3"/>
      <c r="H282" s="3"/>
      <c r="I282" s="3"/>
    </row>
    <row r="283" spans="1:9" ht="24" customHeight="1">
      <c r="A283" s="14"/>
      <c r="B283" s="14"/>
      <c r="C283" s="60" t="s">
        <v>115</v>
      </c>
      <c r="D283" s="61">
        <v>789365</v>
      </c>
      <c r="G283" s="65"/>
      <c r="H283" s="3"/>
      <c r="I283" s="3"/>
    </row>
    <row r="284" spans="1:9" ht="15.75" customHeight="1">
      <c r="A284" s="14"/>
      <c r="B284" s="14"/>
      <c r="C284" s="60"/>
      <c r="D284" s="61"/>
      <c r="G284" s="3"/>
      <c r="H284" s="3"/>
      <c r="I284" s="3"/>
    </row>
    <row r="285" spans="1:9" ht="18">
      <c r="A285" s="14"/>
      <c r="B285" s="67">
        <v>85305</v>
      </c>
      <c r="C285" s="58" t="s">
        <v>189</v>
      </c>
      <c r="D285" s="85">
        <f>D287+D290</f>
        <v>844000</v>
      </c>
      <c r="G285" s="3"/>
      <c r="H285" s="3"/>
      <c r="I285" s="3"/>
    </row>
    <row r="286" spans="1:9" ht="18">
      <c r="A286" s="14"/>
      <c r="B286" s="14"/>
      <c r="C286" s="60" t="s">
        <v>20</v>
      </c>
      <c r="D286" s="61"/>
      <c r="G286" s="3"/>
      <c r="H286" s="3"/>
      <c r="I286" s="3"/>
    </row>
    <row r="287" spans="1:9" ht="18">
      <c r="A287" s="14"/>
      <c r="B287" s="14"/>
      <c r="C287" s="60" t="s">
        <v>100</v>
      </c>
      <c r="D287" s="61">
        <f>815000+7000+2000</f>
        <v>824000</v>
      </c>
      <c r="G287" s="3"/>
      <c r="H287" s="3"/>
      <c r="I287" s="3"/>
    </row>
    <row r="288" spans="1:9" ht="18">
      <c r="A288" s="14"/>
      <c r="B288" s="14"/>
      <c r="C288" s="60" t="s">
        <v>20</v>
      </c>
      <c r="D288" s="61"/>
      <c r="G288" s="3"/>
      <c r="H288" s="3"/>
      <c r="I288" s="3"/>
    </row>
    <row r="289" spans="1:9" ht="19.5" customHeight="1">
      <c r="A289" s="14"/>
      <c r="B289" s="14"/>
      <c r="C289" s="60" t="s">
        <v>115</v>
      </c>
      <c r="D289" s="61">
        <v>627000</v>
      </c>
      <c r="G289" s="65"/>
      <c r="H289" s="3"/>
      <c r="I289" s="3"/>
    </row>
    <row r="290" spans="1:9" ht="23.25" customHeight="1">
      <c r="A290" s="14"/>
      <c r="B290" s="14"/>
      <c r="C290" s="28" t="s">
        <v>178</v>
      </c>
      <c r="D290" s="63">
        <v>20000</v>
      </c>
      <c r="G290" s="3"/>
      <c r="H290" s="3"/>
      <c r="I290" s="65"/>
    </row>
    <row r="291" spans="1:9" ht="12" customHeight="1">
      <c r="A291" s="14"/>
      <c r="B291" s="14"/>
      <c r="C291" s="60"/>
      <c r="D291" s="61"/>
      <c r="G291" s="3"/>
      <c r="H291" s="3"/>
      <c r="I291" s="3"/>
    </row>
    <row r="292" spans="1:9" ht="62.25" customHeight="1">
      <c r="A292" s="14"/>
      <c r="B292" s="67">
        <v>85313</v>
      </c>
      <c r="C292" s="58" t="s">
        <v>190</v>
      </c>
      <c r="D292" s="59">
        <f>D294</f>
        <v>48637</v>
      </c>
      <c r="G292" s="3"/>
      <c r="H292" s="3"/>
      <c r="I292" s="3"/>
    </row>
    <row r="293" spans="1:9" ht="18">
      <c r="A293" s="14"/>
      <c r="B293" s="14"/>
      <c r="C293" s="60" t="s">
        <v>20</v>
      </c>
      <c r="D293" s="61"/>
      <c r="G293" s="3"/>
      <c r="H293" s="3"/>
      <c r="I293" s="3"/>
    </row>
    <row r="294" spans="1:9" ht="18">
      <c r="A294" s="14"/>
      <c r="B294" s="14"/>
      <c r="C294" s="28" t="s">
        <v>100</v>
      </c>
      <c r="D294" s="63">
        <v>48637</v>
      </c>
      <c r="G294" s="3"/>
      <c r="H294" s="3"/>
      <c r="I294" s="3"/>
    </row>
    <row r="295" spans="1:9" ht="63.75" customHeight="1">
      <c r="A295" s="14"/>
      <c r="B295" s="67">
        <v>85314</v>
      </c>
      <c r="C295" s="58" t="s">
        <v>191</v>
      </c>
      <c r="D295" s="59">
        <f>D297</f>
        <v>2389203</v>
      </c>
      <c r="G295" s="3"/>
      <c r="H295" s="3"/>
      <c r="I295" s="3"/>
    </row>
    <row r="296" spans="1:9" ht="18">
      <c r="A296" s="14"/>
      <c r="B296" s="14"/>
      <c r="C296" s="60" t="s">
        <v>20</v>
      </c>
      <c r="D296" s="61"/>
      <c r="G296" s="3"/>
      <c r="H296" s="3"/>
      <c r="I296" s="3"/>
    </row>
    <row r="297" spans="1:9" ht="18">
      <c r="A297" s="14"/>
      <c r="B297" s="14"/>
      <c r="C297" s="28" t="s">
        <v>100</v>
      </c>
      <c r="D297" s="63">
        <f>2500000-110797</f>
        <v>2389203</v>
      </c>
      <c r="G297" s="3"/>
      <c r="H297" s="3"/>
      <c r="I297" s="3"/>
    </row>
    <row r="298" spans="1:9" ht="18">
      <c r="A298" s="14"/>
      <c r="B298" s="14"/>
      <c r="C298" s="60"/>
      <c r="D298" s="61"/>
      <c r="G298" s="3"/>
      <c r="H298" s="3"/>
      <c r="I298" s="3"/>
    </row>
    <row r="299" spans="1:9" ht="18">
      <c r="A299" s="14"/>
      <c r="B299" s="67">
        <v>85315</v>
      </c>
      <c r="C299" s="58" t="s">
        <v>192</v>
      </c>
      <c r="D299" s="59">
        <f>D301</f>
        <v>1470000</v>
      </c>
      <c r="G299" s="3"/>
      <c r="H299" s="3"/>
      <c r="I299" s="3"/>
    </row>
    <row r="300" spans="1:9" ht="18">
      <c r="A300" s="14"/>
      <c r="B300" s="14"/>
      <c r="C300" s="60" t="s">
        <v>20</v>
      </c>
      <c r="D300" s="61"/>
      <c r="G300" s="3"/>
      <c r="H300" s="3"/>
      <c r="I300" s="3"/>
    </row>
    <row r="301" spans="1:9" ht="18">
      <c r="A301" s="14"/>
      <c r="B301" s="14"/>
      <c r="C301" s="28" t="s">
        <v>100</v>
      </c>
      <c r="D301" s="63">
        <v>1470000</v>
      </c>
      <c r="G301" s="3"/>
      <c r="H301" s="3"/>
      <c r="I301" s="3"/>
    </row>
    <row r="302" spans="1:9" ht="15.75" customHeight="1">
      <c r="A302" s="14"/>
      <c r="B302" s="14"/>
      <c r="C302" s="60"/>
      <c r="D302" s="61"/>
      <c r="G302" s="3"/>
      <c r="H302" s="3"/>
      <c r="I302" s="3"/>
    </row>
    <row r="303" spans="1:9" ht="36">
      <c r="A303" s="14"/>
      <c r="B303" s="84">
        <v>85316</v>
      </c>
      <c r="C303" s="58" t="s">
        <v>193</v>
      </c>
      <c r="D303" s="59">
        <f>D305</f>
        <v>131687</v>
      </c>
      <c r="G303" s="3"/>
      <c r="H303" s="3"/>
      <c r="I303" s="3"/>
    </row>
    <row r="304" spans="1:9" ht="18">
      <c r="A304" s="14"/>
      <c r="B304" s="14"/>
      <c r="C304" s="60" t="s">
        <v>20</v>
      </c>
      <c r="D304" s="61"/>
      <c r="G304" s="3"/>
      <c r="H304" s="3"/>
      <c r="I304" s="3"/>
    </row>
    <row r="305" spans="1:9" ht="18">
      <c r="A305" s="14"/>
      <c r="B305" s="14"/>
      <c r="C305" s="28" t="s">
        <v>100</v>
      </c>
      <c r="D305" s="63">
        <v>131687</v>
      </c>
      <c r="G305" s="3"/>
      <c r="H305" s="3"/>
      <c r="I305" s="3"/>
    </row>
    <row r="306" spans="1:9" ht="16.5" customHeight="1">
      <c r="A306" s="37"/>
      <c r="B306" s="37"/>
      <c r="C306" s="28"/>
      <c r="D306" s="63"/>
      <c r="G306" s="3"/>
      <c r="H306" s="3"/>
      <c r="I306" s="3"/>
    </row>
    <row r="307" spans="1:9" ht="24" customHeight="1">
      <c r="A307" s="14"/>
      <c r="B307" s="67">
        <v>85319</v>
      </c>
      <c r="C307" s="58" t="s">
        <v>194</v>
      </c>
      <c r="D307" s="59">
        <f>D309</f>
        <v>1244000</v>
      </c>
      <c r="G307" s="3"/>
      <c r="H307" s="3"/>
      <c r="I307" s="3"/>
    </row>
    <row r="308" spans="1:9" ht="18">
      <c r="A308" s="14"/>
      <c r="B308" s="14"/>
      <c r="C308" s="60" t="s">
        <v>20</v>
      </c>
      <c r="D308" s="61"/>
      <c r="G308" s="3"/>
      <c r="H308" s="3"/>
      <c r="I308" s="3"/>
    </row>
    <row r="309" spans="1:9" ht="18">
      <c r="A309" s="14"/>
      <c r="B309" s="14"/>
      <c r="C309" s="60" t="s">
        <v>100</v>
      </c>
      <c r="D309" s="61">
        <v>1244000</v>
      </c>
      <c r="G309" s="3"/>
      <c r="H309" s="3"/>
      <c r="I309" s="3"/>
    </row>
    <row r="310" spans="1:9" ht="18">
      <c r="A310" s="60"/>
      <c r="B310" s="61"/>
      <c r="C310" s="60" t="s">
        <v>20</v>
      </c>
      <c r="D310" s="61"/>
      <c r="F310" s="61"/>
      <c r="G310" s="60"/>
      <c r="H310" s="61"/>
      <c r="I310" s="3"/>
    </row>
    <row r="311" spans="1:9" ht="18.75" customHeight="1">
      <c r="A311" s="60"/>
      <c r="B311" s="61"/>
      <c r="C311" s="60" t="s">
        <v>115</v>
      </c>
      <c r="D311" s="61">
        <v>1063034</v>
      </c>
      <c r="F311" s="61"/>
      <c r="G311" s="96"/>
      <c r="H311" s="61"/>
      <c r="I311" s="3"/>
    </row>
    <row r="312" spans="1:9" ht="48" customHeight="1">
      <c r="A312" s="72"/>
      <c r="B312" s="67">
        <v>85328</v>
      </c>
      <c r="C312" s="58" t="s">
        <v>195</v>
      </c>
      <c r="D312" s="59">
        <f>D314</f>
        <v>7130</v>
      </c>
      <c r="G312" s="3"/>
      <c r="H312" s="3"/>
      <c r="I312" s="3"/>
    </row>
    <row r="313" spans="1:9" ht="18">
      <c r="A313" s="72"/>
      <c r="B313" s="14"/>
      <c r="C313" s="60" t="s">
        <v>20</v>
      </c>
      <c r="D313" s="61"/>
      <c r="G313" s="3"/>
      <c r="H313" s="3"/>
      <c r="I313" s="3"/>
    </row>
    <row r="314" spans="1:9" ht="18">
      <c r="A314" s="72"/>
      <c r="B314" s="14"/>
      <c r="C314" s="28" t="s">
        <v>100</v>
      </c>
      <c r="D314" s="63">
        <v>7130</v>
      </c>
      <c r="G314" s="3"/>
      <c r="H314" s="3"/>
      <c r="I314" s="3"/>
    </row>
    <row r="315" spans="1:9" ht="15" customHeight="1">
      <c r="A315" s="72"/>
      <c r="B315" s="14"/>
      <c r="C315" s="60"/>
      <c r="D315" s="61"/>
      <c r="G315" s="3"/>
      <c r="H315" s="3"/>
      <c r="I315" s="3"/>
    </row>
    <row r="316" spans="1:9" ht="15" customHeight="1">
      <c r="A316" s="72"/>
      <c r="B316" s="67">
        <v>85395</v>
      </c>
      <c r="C316" s="58" t="s">
        <v>104</v>
      </c>
      <c r="D316" s="59">
        <f>D318</f>
        <v>96400</v>
      </c>
      <c r="G316" s="3"/>
      <c r="H316" s="3"/>
      <c r="I316" s="3"/>
    </row>
    <row r="317" spans="1:9" ht="17.25" customHeight="1">
      <c r="A317" s="72"/>
      <c r="B317" s="14"/>
      <c r="C317" s="60" t="s">
        <v>20</v>
      </c>
      <c r="D317" s="61"/>
      <c r="G317" s="3"/>
      <c r="H317" s="3"/>
      <c r="I317" s="3"/>
    </row>
    <row r="318" spans="1:9" ht="18">
      <c r="A318" s="72"/>
      <c r="B318" s="14"/>
      <c r="C318" s="28" t="s">
        <v>100</v>
      </c>
      <c r="D318" s="63">
        <f>97800-1400</f>
        <v>96400</v>
      </c>
      <c r="G318" s="3"/>
      <c r="H318" s="3"/>
      <c r="I318" s="3"/>
    </row>
    <row r="319" spans="1:9" ht="18">
      <c r="A319" s="72"/>
      <c r="B319" s="14"/>
      <c r="C319" s="60" t="s">
        <v>105</v>
      </c>
      <c r="D319" s="61">
        <f>97800-1400</f>
        <v>96400</v>
      </c>
      <c r="G319" s="3"/>
      <c r="H319" s="65"/>
      <c r="I319" s="3"/>
    </row>
    <row r="320" spans="1:9" ht="18">
      <c r="A320" s="72"/>
      <c r="B320" s="14"/>
      <c r="C320" s="60"/>
      <c r="D320" s="61"/>
      <c r="G320" s="3"/>
      <c r="H320" s="3"/>
      <c r="I320" s="3"/>
    </row>
    <row r="321" spans="1:9" ht="50.25" customHeight="1" thickBot="1">
      <c r="A321" s="17">
        <v>854</v>
      </c>
      <c r="B321" s="17"/>
      <c r="C321" s="18" t="s">
        <v>83</v>
      </c>
      <c r="D321" s="66">
        <f>D322+D377+D455+D463+D459</f>
        <v>5893595</v>
      </c>
      <c r="G321" s="3"/>
      <c r="H321" s="3"/>
      <c r="I321" s="3"/>
    </row>
    <row r="322" spans="1:9" ht="18.75" thickTop="1">
      <c r="A322" s="14"/>
      <c r="B322" s="84">
        <v>85401</v>
      </c>
      <c r="C322" s="58" t="s">
        <v>196</v>
      </c>
      <c r="D322" s="59">
        <f>D323+D329+D335+D341+D347+D353+D359+D365+D371</f>
        <v>357000</v>
      </c>
      <c r="G322" s="65"/>
      <c r="H322" s="3"/>
      <c r="I322" s="3"/>
    </row>
    <row r="323" spans="1:9" ht="18">
      <c r="A323" s="14"/>
      <c r="B323" s="14"/>
      <c r="C323" s="15" t="s">
        <v>197</v>
      </c>
      <c r="D323" s="92">
        <f>D325</f>
        <v>79623</v>
      </c>
      <c r="G323" s="3"/>
      <c r="H323" s="3"/>
      <c r="I323" s="3"/>
    </row>
    <row r="324" spans="1:9" ht="18">
      <c r="A324" s="14"/>
      <c r="B324" s="14"/>
      <c r="C324" s="60" t="s">
        <v>20</v>
      </c>
      <c r="D324" s="61"/>
      <c r="G324" s="3"/>
      <c r="H324" s="3"/>
      <c r="I324" s="3"/>
    </row>
    <row r="325" spans="1:9" ht="16.5" customHeight="1">
      <c r="A325" s="14"/>
      <c r="B325" s="14"/>
      <c r="C325" s="28" t="s">
        <v>100</v>
      </c>
      <c r="D325" s="63">
        <v>79623</v>
      </c>
      <c r="G325" s="3"/>
      <c r="H325" s="3"/>
      <c r="I325" s="3"/>
    </row>
    <row r="326" spans="1:9" ht="16.5" customHeight="1">
      <c r="A326" s="14"/>
      <c r="B326" s="14"/>
      <c r="C326" s="60" t="s">
        <v>20</v>
      </c>
      <c r="D326" s="61"/>
      <c r="G326" s="3"/>
      <c r="H326" s="3"/>
      <c r="I326" s="3"/>
    </row>
    <row r="327" spans="1:9" ht="16.5" customHeight="1">
      <c r="A327" s="14"/>
      <c r="B327" s="14"/>
      <c r="C327" s="60" t="s">
        <v>115</v>
      </c>
      <c r="D327" s="61">
        <v>74977</v>
      </c>
      <c r="G327" s="3"/>
      <c r="H327" s="3"/>
      <c r="I327" s="3"/>
    </row>
    <row r="328" spans="1:9" ht="18">
      <c r="A328" s="14"/>
      <c r="B328" s="14"/>
      <c r="C328" s="60"/>
      <c r="D328" s="61"/>
      <c r="G328" s="3"/>
      <c r="H328" s="3"/>
      <c r="I328" s="3"/>
    </row>
    <row r="329" spans="1:9" ht="18">
      <c r="A329" s="14"/>
      <c r="B329" s="14"/>
      <c r="C329" s="28" t="s">
        <v>198</v>
      </c>
      <c r="D329" s="63">
        <f>D331</f>
        <v>56912</v>
      </c>
      <c r="G329" s="3"/>
      <c r="H329" s="3"/>
      <c r="I329" s="3"/>
    </row>
    <row r="330" spans="1:9" ht="18">
      <c r="A330" s="14"/>
      <c r="B330" s="14"/>
      <c r="C330" s="60" t="s">
        <v>20</v>
      </c>
      <c r="D330" s="61"/>
      <c r="G330" s="3"/>
      <c r="H330" s="3"/>
      <c r="I330" s="3"/>
    </row>
    <row r="331" spans="1:9" ht="18">
      <c r="A331" s="14"/>
      <c r="B331" s="14"/>
      <c r="C331" s="60" t="s">
        <v>100</v>
      </c>
      <c r="D331" s="61">
        <v>56912</v>
      </c>
      <c r="G331" s="3"/>
      <c r="H331" s="3"/>
      <c r="I331" s="3"/>
    </row>
    <row r="332" spans="1:9" ht="18">
      <c r="A332" s="14"/>
      <c r="B332" s="14"/>
      <c r="C332" s="60" t="s">
        <v>20</v>
      </c>
      <c r="D332" s="61"/>
      <c r="G332" s="3"/>
      <c r="H332" s="3"/>
      <c r="I332" s="3"/>
    </row>
    <row r="333" spans="1:9" ht="21" customHeight="1">
      <c r="A333" s="14"/>
      <c r="B333" s="14"/>
      <c r="C333" s="60" t="s">
        <v>115</v>
      </c>
      <c r="D333" s="61">
        <v>53349</v>
      </c>
      <c r="G333" s="3"/>
      <c r="H333" s="3"/>
      <c r="I333" s="3"/>
    </row>
    <row r="334" spans="1:9" ht="18">
      <c r="A334" s="14"/>
      <c r="B334" s="14"/>
      <c r="C334" s="60"/>
      <c r="D334" s="61"/>
      <c r="G334" s="3"/>
      <c r="H334" s="3"/>
      <c r="I334" s="3"/>
    </row>
    <row r="335" spans="1:9" ht="18">
      <c r="A335" s="14"/>
      <c r="B335" s="14"/>
      <c r="C335" s="28" t="s">
        <v>199</v>
      </c>
      <c r="D335" s="63">
        <f>D337</f>
        <v>90224</v>
      </c>
      <c r="G335" s="3"/>
      <c r="H335" s="3"/>
      <c r="I335" s="3"/>
    </row>
    <row r="336" spans="1:9" ht="18">
      <c r="A336" s="14"/>
      <c r="B336" s="14"/>
      <c r="C336" s="60" t="s">
        <v>20</v>
      </c>
      <c r="D336" s="61"/>
      <c r="G336" s="3"/>
      <c r="H336" s="3"/>
      <c r="I336" s="3"/>
    </row>
    <row r="337" spans="1:9" ht="18">
      <c r="A337" s="14"/>
      <c r="B337" s="14"/>
      <c r="C337" s="60" t="s">
        <v>100</v>
      </c>
      <c r="D337" s="61">
        <v>90224</v>
      </c>
      <c r="G337" s="3"/>
      <c r="H337" s="3"/>
      <c r="I337" s="3"/>
    </row>
    <row r="338" spans="1:9" ht="18">
      <c r="A338" s="14"/>
      <c r="B338" s="14"/>
      <c r="C338" s="60" t="s">
        <v>20</v>
      </c>
      <c r="D338" s="61"/>
      <c r="G338" s="3"/>
      <c r="H338" s="3"/>
      <c r="I338" s="3"/>
    </row>
    <row r="339" spans="1:9" ht="20.25" customHeight="1">
      <c r="A339" s="14"/>
      <c r="B339" s="14"/>
      <c r="C339" s="60" t="s">
        <v>115</v>
      </c>
      <c r="D339" s="61">
        <v>84998</v>
      </c>
      <c r="G339" s="3"/>
      <c r="H339" s="3"/>
      <c r="I339" s="3"/>
    </row>
    <row r="340" spans="1:9" ht="18">
      <c r="A340" s="14"/>
      <c r="B340" s="14"/>
      <c r="C340" s="60"/>
      <c r="D340" s="61"/>
      <c r="G340" s="3"/>
      <c r="H340" s="3"/>
      <c r="I340" s="3"/>
    </row>
    <row r="341" spans="1:9" ht="18">
      <c r="A341" s="14"/>
      <c r="B341" s="14"/>
      <c r="C341" s="28" t="s">
        <v>200</v>
      </c>
      <c r="D341" s="63">
        <f>D343</f>
        <v>27944</v>
      </c>
      <c r="G341" s="3"/>
      <c r="H341" s="3"/>
      <c r="I341" s="3"/>
    </row>
    <row r="342" spans="1:9" ht="18">
      <c r="A342" s="14"/>
      <c r="B342" s="14"/>
      <c r="C342" s="60" t="s">
        <v>20</v>
      </c>
      <c r="D342" s="61"/>
      <c r="G342" s="3"/>
      <c r="H342" s="3"/>
      <c r="I342" s="3"/>
    </row>
    <row r="343" spans="1:9" ht="18">
      <c r="A343" s="14"/>
      <c r="B343" s="14"/>
      <c r="C343" s="60" t="s">
        <v>100</v>
      </c>
      <c r="D343" s="61">
        <v>27944</v>
      </c>
      <c r="G343" s="3"/>
      <c r="H343" s="3"/>
      <c r="I343" s="3"/>
    </row>
    <row r="344" spans="1:9" ht="18">
      <c r="A344" s="14"/>
      <c r="B344" s="14"/>
      <c r="C344" s="60" t="s">
        <v>20</v>
      </c>
      <c r="D344" s="61"/>
      <c r="G344" s="3"/>
      <c r="H344" s="3"/>
      <c r="I344" s="3"/>
    </row>
    <row r="345" spans="1:9" ht="23.25" customHeight="1">
      <c r="A345" s="14"/>
      <c r="B345" s="14"/>
      <c r="C345" s="60" t="s">
        <v>115</v>
      </c>
      <c r="D345" s="61">
        <v>25935</v>
      </c>
      <c r="G345" s="3"/>
      <c r="H345" s="3"/>
      <c r="I345" s="3"/>
    </row>
    <row r="346" spans="1:9" ht="18">
      <c r="A346" s="14"/>
      <c r="B346" s="14"/>
      <c r="C346" s="60"/>
      <c r="D346" s="61"/>
      <c r="G346" s="3"/>
      <c r="H346" s="3"/>
      <c r="I346" s="3"/>
    </row>
    <row r="347" spans="1:9" ht="18">
      <c r="A347" s="14"/>
      <c r="B347" s="14"/>
      <c r="C347" s="28" t="s">
        <v>201</v>
      </c>
      <c r="D347" s="63">
        <f>D349</f>
        <v>25506</v>
      </c>
      <c r="G347" s="3"/>
      <c r="H347" s="3"/>
      <c r="I347" s="3"/>
    </row>
    <row r="348" spans="1:9" ht="18">
      <c r="A348" s="14"/>
      <c r="B348" s="14"/>
      <c r="C348" s="60" t="s">
        <v>20</v>
      </c>
      <c r="D348" s="61"/>
      <c r="G348" s="3"/>
      <c r="H348" s="3"/>
      <c r="I348" s="3"/>
    </row>
    <row r="349" spans="1:9" ht="18">
      <c r="A349" s="14"/>
      <c r="B349" s="14"/>
      <c r="C349" s="60" t="s">
        <v>100</v>
      </c>
      <c r="D349" s="61">
        <v>25506</v>
      </c>
      <c r="G349" s="3"/>
      <c r="H349" s="3"/>
      <c r="I349" s="3"/>
    </row>
    <row r="350" spans="1:9" ht="18">
      <c r="A350" s="14"/>
      <c r="B350" s="14"/>
      <c r="C350" s="60" t="s">
        <v>20</v>
      </c>
      <c r="D350" s="61"/>
      <c r="G350" s="3"/>
      <c r="H350" s="3"/>
      <c r="I350" s="3"/>
    </row>
    <row r="351" spans="1:9" ht="24" customHeight="1">
      <c r="A351" s="14"/>
      <c r="B351" s="14"/>
      <c r="C351" s="60" t="s">
        <v>115</v>
      </c>
      <c r="D351" s="61">
        <v>23626</v>
      </c>
      <c r="G351" s="3"/>
      <c r="H351" s="3"/>
      <c r="I351" s="3"/>
    </row>
    <row r="352" spans="1:9" ht="18">
      <c r="A352" s="14"/>
      <c r="B352" s="14"/>
      <c r="C352" s="60"/>
      <c r="D352" s="61"/>
      <c r="G352" s="3"/>
      <c r="H352" s="3"/>
      <c r="I352" s="3"/>
    </row>
    <row r="353" spans="1:9" ht="18">
      <c r="A353" s="14"/>
      <c r="B353" s="14"/>
      <c r="C353" s="28" t="s">
        <v>202</v>
      </c>
      <c r="D353" s="63">
        <f>D355</f>
        <v>20531</v>
      </c>
      <c r="G353" s="3"/>
      <c r="H353" s="3"/>
      <c r="I353" s="3"/>
    </row>
    <row r="354" spans="1:9" ht="18">
      <c r="A354" s="14"/>
      <c r="B354" s="14"/>
      <c r="C354" s="60" t="s">
        <v>20</v>
      </c>
      <c r="D354" s="61"/>
      <c r="G354" s="3"/>
      <c r="H354" s="3"/>
      <c r="I354" s="3"/>
    </row>
    <row r="355" spans="1:9" ht="18">
      <c r="A355" s="14"/>
      <c r="B355" s="14"/>
      <c r="C355" s="60" t="s">
        <v>100</v>
      </c>
      <c r="D355" s="61">
        <v>20531</v>
      </c>
      <c r="G355" s="3"/>
      <c r="H355" s="3"/>
      <c r="I355" s="3"/>
    </row>
    <row r="356" spans="1:9" ht="18">
      <c r="A356" s="14"/>
      <c r="B356" s="14"/>
      <c r="C356" s="60" t="s">
        <v>20</v>
      </c>
      <c r="D356" s="61"/>
      <c r="G356" s="3"/>
      <c r="H356" s="3"/>
      <c r="I356" s="3"/>
    </row>
    <row r="357" spans="1:9" ht="23.25" customHeight="1">
      <c r="A357" s="37"/>
      <c r="B357" s="37"/>
      <c r="C357" s="28" t="s">
        <v>115</v>
      </c>
      <c r="D357" s="63">
        <v>19089</v>
      </c>
      <c r="G357" s="3"/>
      <c r="H357" s="3"/>
      <c r="I357" s="3"/>
    </row>
    <row r="358" spans="1:9" ht="18">
      <c r="A358" s="14"/>
      <c r="B358" s="14"/>
      <c r="C358" s="60"/>
      <c r="D358" s="61"/>
      <c r="G358" s="3"/>
      <c r="H358" s="3"/>
      <c r="I358" s="3"/>
    </row>
    <row r="359" spans="1:9" ht="18">
      <c r="A359" s="14"/>
      <c r="B359" s="14"/>
      <c r="C359" s="28" t="s">
        <v>203</v>
      </c>
      <c r="D359" s="63">
        <f>D361</f>
        <v>22401</v>
      </c>
      <c r="G359" s="3"/>
      <c r="H359" s="3"/>
      <c r="I359" s="3"/>
    </row>
    <row r="360" spans="1:9" ht="18">
      <c r="A360" s="14"/>
      <c r="B360" s="14"/>
      <c r="C360" s="60" t="s">
        <v>20</v>
      </c>
      <c r="D360" s="61"/>
      <c r="G360" s="3"/>
      <c r="H360" s="3"/>
      <c r="I360" s="3"/>
    </row>
    <row r="361" spans="1:9" ht="18">
      <c r="A361" s="14"/>
      <c r="B361" s="14"/>
      <c r="C361" s="60" t="s">
        <v>100</v>
      </c>
      <c r="D361" s="61">
        <v>22401</v>
      </c>
      <c r="G361" s="3"/>
      <c r="H361" s="3"/>
      <c r="I361" s="3"/>
    </row>
    <row r="362" spans="1:9" ht="18">
      <c r="A362" s="14"/>
      <c r="B362" s="14"/>
      <c r="C362" s="60" t="s">
        <v>20</v>
      </c>
      <c r="D362" s="61"/>
      <c r="G362" s="3"/>
      <c r="H362" s="3"/>
      <c r="I362" s="3"/>
    </row>
    <row r="363" spans="1:9" ht="24" customHeight="1">
      <c r="A363" s="14"/>
      <c r="B363" s="14"/>
      <c r="C363" s="60" t="s">
        <v>115</v>
      </c>
      <c r="D363" s="61">
        <v>20851</v>
      </c>
      <c r="G363" s="3"/>
      <c r="H363" s="3"/>
      <c r="I363" s="3"/>
    </row>
    <row r="364" spans="1:9" ht="18">
      <c r="A364" s="14"/>
      <c r="B364" s="14"/>
      <c r="C364" s="60"/>
      <c r="D364" s="61"/>
      <c r="G364" s="3"/>
      <c r="H364" s="3"/>
      <c r="I364" s="3"/>
    </row>
    <row r="365" spans="1:9" ht="18">
      <c r="A365" s="14"/>
      <c r="B365" s="14"/>
      <c r="C365" s="28" t="s">
        <v>204</v>
      </c>
      <c r="D365" s="63">
        <f>D367</f>
        <v>9785</v>
      </c>
      <c r="G365" s="3"/>
      <c r="H365" s="3"/>
      <c r="I365" s="3"/>
    </row>
    <row r="366" spans="1:9" ht="18">
      <c r="A366" s="14"/>
      <c r="B366" s="14"/>
      <c r="C366" s="60" t="s">
        <v>20</v>
      </c>
      <c r="D366" s="61"/>
      <c r="G366" s="3"/>
      <c r="H366" s="3"/>
      <c r="I366" s="3"/>
    </row>
    <row r="367" spans="1:9" ht="18">
      <c r="A367" s="14"/>
      <c r="B367" s="14"/>
      <c r="C367" s="60" t="s">
        <v>100</v>
      </c>
      <c r="D367" s="61">
        <v>9785</v>
      </c>
      <c r="G367" s="3"/>
      <c r="H367" s="3"/>
      <c r="I367" s="3"/>
    </row>
    <row r="368" spans="1:9" ht="18">
      <c r="A368" s="14"/>
      <c r="B368" s="14"/>
      <c r="C368" s="60" t="s">
        <v>20</v>
      </c>
      <c r="D368" s="61"/>
      <c r="G368" s="3"/>
      <c r="H368" s="3"/>
      <c r="I368" s="3"/>
    </row>
    <row r="369" spans="1:9" ht="20.25" customHeight="1">
      <c r="A369" s="14"/>
      <c r="B369" s="14"/>
      <c r="C369" s="60" t="s">
        <v>115</v>
      </c>
      <c r="D369" s="61">
        <v>8877</v>
      </c>
      <c r="G369" s="3"/>
      <c r="H369" s="3"/>
      <c r="I369" s="3"/>
    </row>
    <row r="370" spans="1:9" ht="18">
      <c r="A370" s="14"/>
      <c r="B370" s="14"/>
      <c r="C370" s="60"/>
      <c r="D370" s="61"/>
      <c r="G370" s="3"/>
      <c r="H370" s="3"/>
      <c r="I370" s="3"/>
    </row>
    <row r="371" spans="1:9" ht="18">
      <c r="A371" s="14"/>
      <c r="B371" s="14"/>
      <c r="C371" s="28" t="s">
        <v>205</v>
      </c>
      <c r="D371" s="63">
        <f>D373</f>
        <v>24074</v>
      </c>
      <c r="G371" s="3"/>
      <c r="H371" s="3"/>
      <c r="I371" s="3"/>
    </row>
    <row r="372" spans="1:9" ht="18">
      <c r="A372" s="14"/>
      <c r="B372" s="14"/>
      <c r="C372" s="60" t="s">
        <v>20</v>
      </c>
      <c r="D372" s="61"/>
      <c r="G372" s="3"/>
      <c r="H372" s="3"/>
      <c r="I372" s="3"/>
    </row>
    <row r="373" spans="1:9" ht="18">
      <c r="A373" s="14"/>
      <c r="B373" s="14"/>
      <c r="C373" s="60" t="s">
        <v>100</v>
      </c>
      <c r="D373" s="61">
        <v>24074</v>
      </c>
      <c r="G373" s="3"/>
      <c r="H373" s="3"/>
      <c r="I373" s="3"/>
    </row>
    <row r="374" spans="1:9" ht="18">
      <c r="A374" s="14"/>
      <c r="B374" s="14"/>
      <c r="C374" s="60" t="s">
        <v>20</v>
      </c>
      <c r="D374" s="61"/>
      <c r="G374" s="3"/>
      <c r="H374" s="3"/>
      <c r="I374" s="3"/>
    </row>
    <row r="375" spans="1:9" ht="24.75" customHeight="1">
      <c r="A375" s="14"/>
      <c r="B375" s="14"/>
      <c r="C375" s="60" t="s">
        <v>115</v>
      </c>
      <c r="D375" s="61">
        <v>22442</v>
      </c>
      <c r="G375" s="3"/>
      <c r="H375" s="3"/>
      <c r="I375" s="3"/>
    </row>
    <row r="376" spans="1:9" ht="18">
      <c r="A376" s="14"/>
      <c r="B376" s="14"/>
      <c r="C376" s="60"/>
      <c r="D376" s="61"/>
      <c r="G376" s="3"/>
      <c r="H376" s="3"/>
      <c r="I376" s="3"/>
    </row>
    <row r="377" spans="1:9" ht="18">
      <c r="A377" s="72"/>
      <c r="B377" s="67">
        <v>85404</v>
      </c>
      <c r="C377" s="58" t="s">
        <v>206</v>
      </c>
      <c r="D377" s="59">
        <f>D378+D384+D390+D396+D402+D408+D414+D420+D426+D432+D438+D444+D450</f>
        <v>5420000</v>
      </c>
      <c r="G377" s="65"/>
      <c r="H377" s="3"/>
      <c r="I377" s="3"/>
    </row>
    <row r="378" spans="1:9" ht="18">
      <c r="A378" s="72"/>
      <c r="B378" s="14"/>
      <c r="C378" s="15" t="s">
        <v>207</v>
      </c>
      <c r="D378" s="92">
        <f>D380</f>
        <v>399920</v>
      </c>
      <c r="G378" s="3"/>
      <c r="H378" s="3"/>
      <c r="I378" s="3"/>
    </row>
    <row r="379" spans="1:9" ht="18">
      <c r="A379" s="72"/>
      <c r="B379" s="14"/>
      <c r="C379" s="60" t="s">
        <v>20</v>
      </c>
      <c r="D379" s="61"/>
      <c r="G379" s="3"/>
      <c r="H379" s="3"/>
      <c r="I379" s="3"/>
    </row>
    <row r="380" spans="1:9" ht="18">
      <c r="A380" s="72"/>
      <c r="B380" s="72"/>
      <c r="C380" s="60" t="s">
        <v>100</v>
      </c>
      <c r="D380" s="61">
        <v>399920</v>
      </c>
      <c r="G380" s="3"/>
      <c r="H380" s="3"/>
      <c r="I380" s="3"/>
    </row>
    <row r="381" spans="1:9" ht="18">
      <c r="A381" s="72"/>
      <c r="B381" s="72"/>
      <c r="C381" s="60" t="s">
        <v>20</v>
      </c>
      <c r="D381" s="61"/>
      <c r="G381" s="3"/>
      <c r="H381" s="3"/>
      <c r="I381" s="3"/>
    </row>
    <row r="382" spans="1:9" ht="18.75" customHeight="1">
      <c r="A382" s="72"/>
      <c r="B382" s="72"/>
      <c r="C382" s="60" t="s">
        <v>115</v>
      </c>
      <c r="D382" s="61">
        <v>317000</v>
      </c>
      <c r="G382" s="3"/>
      <c r="H382" s="3"/>
      <c r="I382" s="3"/>
    </row>
    <row r="383" spans="1:9" ht="12.75" customHeight="1">
      <c r="A383" s="72"/>
      <c r="B383" s="72"/>
      <c r="C383" s="60"/>
      <c r="D383" s="61"/>
      <c r="G383" s="3"/>
      <c r="H383" s="3"/>
      <c r="I383" s="3"/>
    </row>
    <row r="384" spans="1:9" ht="18" customHeight="1">
      <c r="A384" s="72"/>
      <c r="B384" s="14"/>
      <c r="C384" s="28" t="s">
        <v>208</v>
      </c>
      <c r="D384" s="63">
        <f>D386</f>
        <v>838070</v>
      </c>
      <c r="G384" s="3"/>
      <c r="H384" s="3"/>
      <c r="I384" s="3"/>
    </row>
    <row r="385" spans="1:9" ht="18">
      <c r="A385" s="72"/>
      <c r="B385" s="14"/>
      <c r="C385" s="60" t="s">
        <v>20</v>
      </c>
      <c r="D385" s="61"/>
      <c r="G385" s="3"/>
      <c r="H385" s="3"/>
      <c r="I385" s="3"/>
    </row>
    <row r="386" spans="1:9" ht="18">
      <c r="A386" s="72"/>
      <c r="B386" s="14"/>
      <c r="C386" s="60" t="s">
        <v>100</v>
      </c>
      <c r="D386" s="61">
        <v>838070</v>
      </c>
      <c r="G386" s="3"/>
      <c r="H386" s="3"/>
      <c r="I386" s="3"/>
    </row>
    <row r="387" spans="1:9" ht="18">
      <c r="A387" s="72"/>
      <c r="B387" s="14"/>
      <c r="C387" s="60" t="s">
        <v>20</v>
      </c>
      <c r="D387" s="61"/>
      <c r="G387" s="3"/>
      <c r="H387" s="3"/>
      <c r="I387" s="3"/>
    </row>
    <row r="388" spans="1:9" ht="20.25" customHeight="1">
      <c r="A388" s="72"/>
      <c r="B388" s="14"/>
      <c r="C388" s="60" t="s">
        <v>115</v>
      </c>
      <c r="D388" s="61">
        <v>696330</v>
      </c>
      <c r="G388" s="3"/>
      <c r="H388" s="3"/>
      <c r="I388" s="3"/>
    </row>
    <row r="389" spans="1:9" ht="18">
      <c r="A389" s="72"/>
      <c r="B389" s="14"/>
      <c r="C389" s="60"/>
      <c r="D389" s="61"/>
      <c r="G389" s="3"/>
      <c r="H389" s="3"/>
      <c r="I389" s="3"/>
    </row>
    <row r="390" spans="1:9" ht="18">
      <c r="A390" s="72"/>
      <c r="B390" s="14"/>
      <c r="C390" s="28" t="s">
        <v>209</v>
      </c>
      <c r="D390" s="63">
        <f>D392</f>
        <v>423160</v>
      </c>
      <c r="G390" s="3"/>
      <c r="H390" s="3"/>
      <c r="I390" s="3"/>
    </row>
    <row r="391" spans="1:9" ht="18">
      <c r="A391" s="72"/>
      <c r="B391" s="14"/>
      <c r="C391" s="60" t="s">
        <v>20</v>
      </c>
      <c r="D391" s="61"/>
      <c r="G391" s="3"/>
      <c r="H391" s="3"/>
      <c r="I391" s="3"/>
    </row>
    <row r="392" spans="1:9" ht="18">
      <c r="A392" s="72"/>
      <c r="B392" s="14"/>
      <c r="C392" s="60" t="s">
        <v>100</v>
      </c>
      <c r="D392" s="61">
        <v>423160</v>
      </c>
      <c r="G392" s="3"/>
      <c r="H392" s="3"/>
      <c r="I392" s="3"/>
    </row>
    <row r="393" spans="1:9" ht="18">
      <c r="A393" s="72"/>
      <c r="B393" s="14"/>
      <c r="C393" s="60" t="s">
        <v>20</v>
      </c>
      <c r="D393" s="61"/>
      <c r="G393" s="3"/>
      <c r="H393" s="3"/>
      <c r="I393" s="3"/>
    </row>
    <row r="394" spans="1:9" ht="18" customHeight="1">
      <c r="A394" s="72"/>
      <c r="B394" s="14"/>
      <c r="C394" s="60" t="s">
        <v>115</v>
      </c>
      <c r="D394" s="61">
        <v>325500</v>
      </c>
      <c r="G394" s="3"/>
      <c r="H394" s="3"/>
      <c r="I394" s="3"/>
    </row>
    <row r="395" spans="1:9" ht="13.5" customHeight="1">
      <c r="A395" s="72"/>
      <c r="B395" s="14"/>
      <c r="C395" s="60"/>
      <c r="D395" s="61"/>
      <c r="G395" s="3"/>
      <c r="H395" s="3"/>
      <c r="I395" s="3"/>
    </row>
    <row r="396" spans="1:9" ht="18">
      <c r="A396" s="72"/>
      <c r="B396" s="14"/>
      <c r="C396" s="28" t="s">
        <v>210</v>
      </c>
      <c r="D396" s="63">
        <f>D398</f>
        <v>210770</v>
      </c>
      <c r="G396" s="3"/>
      <c r="H396" s="3"/>
      <c r="I396" s="3"/>
    </row>
    <row r="397" spans="1:9" ht="18">
      <c r="A397" s="72"/>
      <c r="B397" s="14"/>
      <c r="C397" s="60" t="s">
        <v>20</v>
      </c>
      <c r="D397" s="61"/>
      <c r="G397" s="3"/>
      <c r="H397" s="3"/>
      <c r="I397" s="3"/>
    </row>
    <row r="398" spans="1:9" ht="18">
      <c r="A398" s="72"/>
      <c r="B398" s="14"/>
      <c r="C398" s="60" t="s">
        <v>100</v>
      </c>
      <c r="D398" s="61">
        <v>210770</v>
      </c>
      <c r="G398" s="3"/>
      <c r="H398" s="3"/>
      <c r="I398" s="3"/>
    </row>
    <row r="399" spans="1:9" ht="18">
      <c r="A399" s="72"/>
      <c r="B399" s="14"/>
      <c r="C399" s="60" t="s">
        <v>20</v>
      </c>
      <c r="D399" s="61"/>
      <c r="G399" s="3"/>
      <c r="H399" s="3"/>
      <c r="I399" s="3"/>
    </row>
    <row r="400" spans="1:9" ht="19.5" customHeight="1">
      <c r="A400" s="72"/>
      <c r="B400" s="14"/>
      <c r="C400" s="60" t="s">
        <v>115</v>
      </c>
      <c r="D400" s="61">
        <v>152100</v>
      </c>
      <c r="G400" s="3"/>
      <c r="H400" s="3"/>
      <c r="I400" s="3"/>
    </row>
    <row r="401" spans="1:9" ht="12.75" customHeight="1">
      <c r="A401" s="72"/>
      <c r="B401" s="14"/>
      <c r="C401" s="60"/>
      <c r="D401" s="61"/>
      <c r="G401" s="3"/>
      <c r="H401" s="3"/>
      <c r="I401" s="3"/>
    </row>
    <row r="402" spans="1:9" ht="18">
      <c r="A402" s="72"/>
      <c r="B402" s="14"/>
      <c r="C402" s="28" t="s">
        <v>211</v>
      </c>
      <c r="D402" s="63">
        <f>D404</f>
        <v>437000</v>
      </c>
      <c r="G402" s="3"/>
      <c r="H402" s="3"/>
      <c r="I402" s="3"/>
    </row>
    <row r="403" spans="1:9" ht="18">
      <c r="A403" s="72"/>
      <c r="B403" s="14"/>
      <c r="C403" s="60" t="s">
        <v>20</v>
      </c>
      <c r="D403" s="61"/>
      <c r="G403" s="3"/>
      <c r="H403" s="3"/>
      <c r="I403" s="3"/>
    </row>
    <row r="404" spans="1:9" ht="18">
      <c r="A404" s="72"/>
      <c r="B404" s="14"/>
      <c r="C404" s="60" t="s">
        <v>100</v>
      </c>
      <c r="D404" s="61">
        <v>437000</v>
      </c>
      <c r="G404" s="3"/>
      <c r="H404" s="3"/>
      <c r="I404" s="3"/>
    </row>
    <row r="405" spans="1:9" ht="18">
      <c r="A405" s="72"/>
      <c r="B405" s="14"/>
      <c r="C405" s="60" t="s">
        <v>20</v>
      </c>
      <c r="D405" s="61"/>
      <c r="G405" s="3"/>
      <c r="H405" s="3"/>
      <c r="I405" s="3"/>
    </row>
    <row r="406" spans="1:9" ht="18" customHeight="1">
      <c r="A406" s="72"/>
      <c r="B406" s="14"/>
      <c r="C406" s="60" t="s">
        <v>115</v>
      </c>
      <c r="D406" s="61">
        <v>335500</v>
      </c>
      <c r="G406" s="3"/>
      <c r="H406" s="3"/>
      <c r="I406" s="3"/>
    </row>
    <row r="407" spans="1:9" ht="9.75" customHeight="1">
      <c r="A407" s="72"/>
      <c r="B407" s="14"/>
      <c r="C407" s="60"/>
      <c r="D407" s="61"/>
      <c r="G407" s="3"/>
      <c r="H407" s="3"/>
      <c r="I407" s="3"/>
    </row>
    <row r="408" spans="1:9" ht="18">
      <c r="A408" s="72"/>
      <c r="B408" s="14"/>
      <c r="C408" s="28" t="s">
        <v>212</v>
      </c>
      <c r="D408" s="63">
        <f>D410</f>
        <v>235360</v>
      </c>
      <c r="G408" s="3"/>
      <c r="H408" s="3"/>
      <c r="I408" s="3"/>
    </row>
    <row r="409" spans="1:9" ht="18">
      <c r="A409" s="72"/>
      <c r="B409" s="14"/>
      <c r="C409" s="60" t="s">
        <v>20</v>
      </c>
      <c r="D409" s="61"/>
      <c r="G409" s="3"/>
      <c r="H409" s="3"/>
      <c r="I409" s="3"/>
    </row>
    <row r="410" spans="1:9" ht="18">
      <c r="A410" s="72"/>
      <c r="B410" s="14"/>
      <c r="C410" s="60" t="s">
        <v>100</v>
      </c>
      <c r="D410" s="61">
        <v>235360</v>
      </c>
      <c r="G410" s="3"/>
      <c r="H410" s="3"/>
      <c r="I410" s="3"/>
    </row>
    <row r="411" spans="1:9" ht="18">
      <c r="A411" s="72"/>
      <c r="B411" s="14"/>
      <c r="C411" s="60" t="s">
        <v>20</v>
      </c>
      <c r="D411" s="61"/>
      <c r="G411" s="3"/>
      <c r="H411" s="3"/>
      <c r="I411" s="3"/>
    </row>
    <row r="412" spans="1:9" ht="21.75" customHeight="1">
      <c r="A412" s="72"/>
      <c r="B412" s="14"/>
      <c r="C412" s="60" t="s">
        <v>115</v>
      </c>
      <c r="D412" s="61">
        <v>181600</v>
      </c>
      <c r="G412" s="3"/>
      <c r="H412" s="3"/>
      <c r="I412" s="3"/>
    </row>
    <row r="413" spans="1:9" ht="18">
      <c r="A413" s="90"/>
      <c r="B413" s="37"/>
      <c r="C413" s="28"/>
      <c r="D413" s="63"/>
      <c r="G413" s="3"/>
      <c r="H413" s="3"/>
      <c r="I413" s="3"/>
    </row>
    <row r="414" spans="1:9" ht="18">
      <c r="A414" s="72"/>
      <c r="B414" s="14"/>
      <c r="C414" s="28" t="s">
        <v>213</v>
      </c>
      <c r="D414" s="63">
        <f>D416</f>
        <v>172050</v>
      </c>
      <c r="G414" s="3"/>
      <c r="H414" s="3"/>
      <c r="I414" s="3"/>
    </row>
    <row r="415" spans="1:9" ht="18">
      <c r="A415" s="72"/>
      <c r="B415" s="14"/>
      <c r="C415" s="60" t="s">
        <v>20</v>
      </c>
      <c r="D415" s="61"/>
      <c r="G415" s="3"/>
      <c r="H415" s="3"/>
      <c r="I415" s="3"/>
    </row>
    <row r="416" spans="1:9" ht="18">
      <c r="A416" s="72"/>
      <c r="B416" s="14"/>
      <c r="C416" s="60" t="s">
        <v>100</v>
      </c>
      <c r="D416" s="61">
        <v>172050</v>
      </c>
      <c r="G416" s="3"/>
      <c r="H416" s="3"/>
      <c r="I416" s="3"/>
    </row>
    <row r="417" spans="1:9" ht="18">
      <c r="A417" s="72"/>
      <c r="B417" s="14"/>
      <c r="C417" s="60" t="s">
        <v>20</v>
      </c>
      <c r="D417" s="61"/>
      <c r="G417" s="3"/>
      <c r="H417" s="3"/>
      <c r="I417" s="3"/>
    </row>
    <row r="418" spans="1:9" ht="18.75" customHeight="1">
      <c r="A418" s="72"/>
      <c r="B418" s="14"/>
      <c r="C418" s="60" t="s">
        <v>115</v>
      </c>
      <c r="D418" s="61">
        <v>120900</v>
      </c>
      <c r="G418" s="3"/>
      <c r="H418" s="3"/>
      <c r="I418" s="3"/>
    </row>
    <row r="419" spans="1:9" ht="18">
      <c r="A419" s="72"/>
      <c r="B419" s="14"/>
      <c r="C419" s="60"/>
      <c r="D419" s="61"/>
      <c r="G419" s="3"/>
      <c r="H419" s="3"/>
      <c r="I419" s="3"/>
    </row>
    <row r="420" spans="1:9" ht="18">
      <c r="A420" s="72"/>
      <c r="B420" s="14"/>
      <c r="C420" s="28" t="s">
        <v>214</v>
      </c>
      <c r="D420" s="63">
        <f>D422</f>
        <v>455030</v>
      </c>
      <c r="G420" s="3"/>
      <c r="H420" s="3"/>
      <c r="I420" s="3"/>
    </row>
    <row r="421" spans="1:9" ht="18">
      <c r="A421" s="72"/>
      <c r="B421" s="14"/>
      <c r="C421" s="60" t="s">
        <v>20</v>
      </c>
      <c r="D421" s="61"/>
      <c r="G421" s="3"/>
      <c r="H421" s="3"/>
      <c r="I421" s="3"/>
    </row>
    <row r="422" spans="1:9" ht="18">
      <c r="A422" s="72"/>
      <c r="B422" s="14"/>
      <c r="C422" s="60" t="s">
        <v>100</v>
      </c>
      <c r="D422" s="61">
        <v>455030</v>
      </c>
      <c r="G422" s="3"/>
      <c r="H422" s="3"/>
      <c r="I422" s="3"/>
    </row>
    <row r="423" spans="1:9" ht="18">
      <c r="A423" s="72"/>
      <c r="B423" s="14"/>
      <c r="C423" s="60" t="s">
        <v>20</v>
      </c>
      <c r="D423" s="61"/>
      <c r="G423" s="3"/>
      <c r="H423" s="3"/>
      <c r="I423" s="3"/>
    </row>
    <row r="424" spans="1:9" ht="20.25" customHeight="1">
      <c r="A424" s="72"/>
      <c r="B424" s="14"/>
      <c r="C424" s="60" t="s">
        <v>115</v>
      </c>
      <c r="D424" s="61">
        <v>344100</v>
      </c>
      <c r="G424" s="3"/>
      <c r="H424" s="3"/>
      <c r="I424" s="3"/>
    </row>
    <row r="425" spans="1:9" ht="18">
      <c r="A425" s="72"/>
      <c r="B425" s="14"/>
      <c r="C425" s="60"/>
      <c r="D425" s="61"/>
      <c r="G425" s="3"/>
      <c r="H425" s="3"/>
      <c r="I425" s="3"/>
    </row>
    <row r="426" spans="1:9" ht="18">
      <c r="A426" s="72"/>
      <c r="B426" s="14"/>
      <c r="C426" s="28" t="s">
        <v>215</v>
      </c>
      <c r="D426" s="63">
        <f>D428</f>
        <v>275950</v>
      </c>
      <c r="G426" s="3"/>
      <c r="H426" s="3"/>
      <c r="I426" s="3"/>
    </row>
    <row r="427" spans="1:9" ht="18">
      <c r="A427" s="72"/>
      <c r="B427" s="14"/>
      <c r="C427" s="60" t="s">
        <v>20</v>
      </c>
      <c r="D427" s="61"/>
      <c r="G427" s="3"/>
      <c r="H427" s="3"/>
      <c r="I427" s="3"/>
    </row>
    <row r="428" spans="1:9" ht="18">
      <c r="A428" s="72"/>
      <c r="B428" s="14"/>
      <c r="C428" s="60" t="s">
        <v>100</v>
      </c>
      <c r="D428" s="61">
        <v>275950</v>
      </c>
      <c r="G428" s="3"/>
      <c r="H428" s="3"/>
      <c r="I428" s="3"/>
    </row>
    <row r="429" spans="1:9" ht="18">
      <c r="A429" s="72"/>
      <c r="B429" s="14"/>
      <c r="C429" s="60" t="s">
        <v>20</v>
      </c>
      <c r="D429" s="61"/>
      <c r="G429" s="3"/>
      <c r="H429" s="3"/>
      <c r="I429" s="3"/>
    </row>
    <row r="430" spans="1:9" ht="20.25" customHeight="1">
      <c r="A430" s="72"/>
      <c r="B430" s="14"/>
      <c r="C430" s="60" t="s">
        <v>115</v>
      </c>
      <c r="D430" s="61">
        <v>205800</v>
      </c>
      <c r="G430" s="3"/>
      <c r="H430" s="3"/>
      <c r="I430" s="3"/>
    </row>
    <row r="431" spans="1:9" ht="18">
      <c r="A431" s="72"/>
      <c r="B431" s="14"/>
      <c r="C431" s="60"/>
      <c r="D431" s="61"/>
      <c r="G431" s="3"/>
      <c r="H431" s="3"/>
      <c r="I431" s="3"/>
    </row>
    <row r="432" spans="1:9" ht="18">
      <c r="A432" s="72"/>
      <c r="B432" s="14"/>
      <c r="C432" s="28" t="s">
        <v>216</v>
      </c>
      <c r="D432" s="63">
        <f>D434</f>
        <v>318430</v>
      </c>
      <c r="G432" s="3"/>
      <c r="H432" s="3"/>
      <c r="I432" s="3"/>
    </row>
    <row r="433" spans="1:9" ht="18">
      <c r="A433" s="72"/>
      <c r="B433" s="14"/>
      <c r="C433" s="60" t="s">
        <v>20</v>
      </c>
      <c r="D433" s="61"/>
      <c r="G433" s="3"/>
      <c r="H433" s="3"/>
      <c r="I433" s="3"/>
    </row>
    <row r="434" spans="1:9" ht="18">
      <c r="A434" s="72"/>
      <c r="B434" s="14"/>
      <c r="C434" s="60" t="s">
        <v>100</v>
      </c>
      <c r="D434" s="61">
        <v>318430</v>
      </c>
      <c r="G434" s="3"/>
      <c r="H434" s="3"/>
      <c r="I434" s="3"/>
    </row>
    <row r="435" spans="1:9" ht="18">
      <c r="A435" s="72"/>
      <c r="B435" s="14"/>
      <c r="C435" s="60" t="s">
        <v>20</v>
      </c>
      <c r="D435" s="61"/>
      <c r="G435" s="3"/>
      <c r="H435" s="3"/>
      <c r="I435" s="3"/>
    </row>
    <row r="436" spans="1:9" ht="21" customHeight="1">
      <c r="A436" s="72"/>
      <c r="B436" s="14"/>
      <c r="C436" s="60" t="s">
        <v>115</v>
      </c>
      <c r="D436" s="61">
        <v>234500</v>
      </c>
      <c r="G436" s="3"/>
      <c r="H436" s="3"/>
      <c r="I436" s="3"/>
    </row>
    <row r="437" spans="1:9" ht="18">
      <c r="A437" s="72"/>
      <c r="B437" s="14"/>
      <c r="C437" s="60"/>
      <c r="D437" s="61"/>
      <c r="G437" s="3"/>
      <c r="H437" s="3"/>
      <c r="I437" s="3"/>
    </row>
    <row r="438" spans="1:9" ht="18">
      <c r="A438" s="72"/>
      <c r="B438" s="14"/>
      <c r="C438" s="28" t="s">
        <v>217</v>
      </c>
      <c r="D438" s="63">
        <f>D440</f>
        <v>221480</v>
      </c>
      <c r="G438" s="3"/>
      <c r="H438" s="3"/>
      <c r="I438" s="3"/>
    </row>
    <row r="439" spans="1:9" ht="18">
      <c r="A439" s="72"/>
      <c r="B439" s="14"/>
      <c r="C439" s="60" t="s">
        <v>20</v>
      </c>
      <c r="D439" s="61"/>
      <c r="G439" s="3"/>
      <c r="H439" s="3"/>
      <c r="I439" s="3"/>
    </row>
    <row r="440" spans="1:9" ht="18">
      <c r="A440" s="72"/>
      <c r="B440" s="14"/>
      <c r="C440" s="60" t="s">
        <v>100</v>
      </c>
      <c r="D440" s="61">
        <v>221480</v>
      </c>
      <c r="G440" s="3"/>
      <c r="H440" s="3"/>
      <c r="I440" s="3"/>
    </row>
    <row r="441" spans="1:9" ht="18">
      <c r="A441" s="72"/>
      <c r="B441" s="14"/>
      <c r="C441" s="60" t="s">
        <v>20</v>
      </c>
      <c r="D441" s="61"/>
      <c r="G441" s="3"/>
      <c r="H441" s="3"/>
      <c r="I441" s="3"/>
    </row>
    <row r="442" spans="1:9" ht="18.75" customHeight="1">
      <c r="A442" s="72"/>
      <c r="B442" s="14"/>
      <c r="C442" s="60" t="s">
        <v>115</v>
      </c>
      <c r="D442" s="61">
        <v>147200</v>
      </c>
      <c r="G442" s="3"/>
      <c r="H442" s="3"/>
      <c r="I442" s="3"/>
    </row>
    <row r="443" spans="1:9" ht="18">
      <c r="A443" s="72"/>
      <c r="B443" s="14"/>
      <c r="C443" s="60"/>
      <c r="D443" s="61"/>
      <c r="G443" s="3"/>
      <c r="H443" s="3"/>
      <c r="I443" s="3"/>
    </row>
    <row r="444" spans="1:9" ht="18">
      <c r="A444" s="72"/>
      <c r="B444" s="14"/>
      <c r="C444" s="28" t="s">
        <v>218</v>
      </c>
      <c r="D444" s="63">
        <f>D446</f>
        <v>732780</v>
      </c>
      <c r="G444" s="3"/>
      <c r="H444" s="3"/>
      <c r="I444" s="3"/>
    </row>
    <row r="445" spans="1:9" ht="18">
      <c r="A445" s="72"/>
      <c r="B445" s="14"/>
      <c r="C445" s="60" t="s">
        <v>20</v>
      </c>
      <c r="D445" s="61"/>
      <c r="G445" s="3"/>
      <c r="H445" s="3"/>
      <c r="I445" s="3"/>
    </row>
    <row r="446" spans="1:9" ht="18">
      <c r="A446" s="72"/>
      <c r="B446" s="14"/>
      <c r="C446" s="60" t="s">
        <v>100</v>
      </c>
      <c r="D446" s="61">
        <v>732780</v>
      </c>
      <c r="G446" s="3"/>
      <c r="H446" s="3"/>
      <c r="I446" s="3"/>
    </row>
    <row r="447" spans="1:9" ht="18">
      <c r="A447" s="72"/>
      <c r="B447" s="14"/>
      <c r="C447" s="60" t="s">
        <v>20</v>
      </c>
      <c r="D447" s="61"/>
      <c r="G447" s="3"/>
      <c r="H447" s="3"/>
      <c r="I447" s="3"/>
    </row>
    <row r="448" spans="1:9" ht="24" customHeight="1">
      <c r="A448" s="72"/>
      <c r="B448" s="14"/>
      <c r="C448" s="60" t="s">
        <v>115</v>
      </c>
      <c r="D448" s="61">
        <v>572100</v>
      </c>
      <c r="G448" s="3"/>
      <c r="H448" s="3"/>
      <c r="I448" s="3"/>
    </row>
    <row r="449" spans="1:9" ht="18">
      <c r="A449" s="72"/>
      <c r="B449" s="14"/>
      <c r="C449" s="60"/>
      <c r="D449" s="61"/>
      <c r="G449" s="3"/>
      <c r="H449" s="3"/>
      <c r="I449" s="3"/>
    </row>
    <row r="450" spans="1:9" ht="18">
      <c r="A450" s="72"/>
      <c r="B450" s="14"/>
      <c r="C450" s="28" t="s">
        <v>219</v>
      </c>
      <c r="D450" s="63">
        <f>D452+D453</f>
        <v>700000</v>
      </c>
      <c r="G450" s="3"/>
      <c r="H450" s="3"/>
      <c r="I450" s="3"/>
    </row>
    <row r="451" spans="1:9" ht="18">
      <c r="A451" s="72"/>
      <c r="B451" s="14"/>
      <c r="C451" s="60" t="s">
        <v>20</v>
      </c>
      <c r="D451" s="61"/>
      <c r="G451" s="3"/>
      <c r="H451" s="3"/>
      <c r="I451" s="3"/>
    </row>
    <row r="452" spans="1:9" ht="18.75" customHeight="1">
      <c r="A452" s="72"/>
      <c r="B452" s="14"/>
      <c r="C452" s="60" t="s">
        <v>220</v>
      </c>
      <c r="D452" s="61">
        <v>447000</v>
      </c>
      <c r="G452" s="3"/>
      <c r="H452" s="3"/>
      <c r="I452" s="3"/>
    </row>
    <row r="453" spans="1:9" ht="19.5" customHeight="1">
      <c r="A453" s="72"/>
      <c r="B453" s="14"/>
      <c r="C453" s="28" t="s">
        <v>221</v>
      </c>
      <c r="D453" s="63">
        <v>253000</v>
      </c>
      <c r="G453" s="3"/>
      <c r="H453" s="3"/>
      <c r="I453" s="3"/>
    </row>
    <row r="454" spans="1:9" ht="18">
      <c r="A454" s="72"/>
      <c r="B454" s="14"/>
      <c r="C454" s="60"/>
      <c r="D454" s="61"/>
      <c r="G454" s="3"/>
      <c r="H454" s="3"/>
      <c r="I454" s="3"/>
    </row>
    <row r="455" spans="1:9" ht="36">
      <c r="A455" s="72"/>
      <c r="B455" s="67">
        <v>85412</v>
      </c>
      <c r="C455" s="58" t="s">
        <v>222</v>
      </c>
      <c r="D455" s="85">
        <f>D457</f>
        <v>57000</v>
      </c>
      <c r="G455" s="3"/>
      <c r="H455" s="3"/>
      <c r="I455" s="3"/>
    </row>
    <row r="456" spans="1:9" ht="18">
      <c r="A456" s="72"/>
      <c r="B456" s="14"/>
      <c r="C456" s="60" t="s">
        <v>20</v>
      </c>
      <c r="D456" s="61"/>
      <c r="G456" s="3"/>
      <c r="H456" s="3"/>
      <c r="I456" s="3"/>
    </row>
    <row r="457" spans="1:9" ht="18">
      <c r="A457" s="72"/>
      <c r="B457" s="14"/>
      <c r="C457" s="28" t="s">
        <v>100</v>
      </c>
      <c r="D457" s="63">
        <v>57000</v>
      </c>
      <c r="G457" s="3"/>
      <c r="H457" s="3"/>
      <c r="I457" s="3"/>
    </row>
    <row r="458" spans="1:9" ht="18">
      <c r="A458" s="72"/>
      <c r="B458" s="14"/>
      <c r="C458" s="60"/>
      <c r="D458" s="61"/>
      <c r="G458" s="3"/>
      <c r="H458" s="3"/>
      <c r="I458" s="3"/>
    </row>
    <row r="459" spans="1:9" ht="18">
      <c r="A459" s="72"/>
      <c r="B459" s="67">
        <v>85415</v>
      </c>
      <c r="C459" s="58" t="s">
        <v>223</v>
      </c>
      <c r="D459" s="85">
        <f>D461</f>
        <v>37000</v>
      </c>
      <c r="G459" s="3"/>
      <c r="H459" s="3"/>
      <c r="I459" s="3"/>
    </row>
    <row r="460" spans="1:9" ht="18">
      <c r="A460" s="72"/>
      <c r="B460" s="14"/>
      <c r="C460" s="60" t="s">
        <v>20</v>
      </c>
      <c r="D460" s="61"/>
      <c r="G460" s="3"/>
      <c r="H460" s="3"/>
      <c r="I460" s="3"/>
    </row>
    <row r="461" spans="1:9" ht="18">
      <c r="A461" s="72"/>
      <c r="B461" s="14"/>
      <c r="C461" s="28" t="s">
        <v>100</v>
      </c>
      <c r="D461" s="63">
        <v>37000</v>
      </c>
      <c r="G461" s="3"/>
      <c r="H461" s="3"/>
      <c r="I461" s="3"/>
    </row>
    <row r="462" spans="1:9" ht="12" customHeight="1">
      <c r="A462" s="72"/>
      <c r="B462" s="14"/>
      <c r="C462" s="60"/>
      <c r="D462" s="61"/>
      <c r="G462" s="3"/>
      <c r="H462" s="3"/>
      <c r="I462" s="3"/>
    </row>
    <row r="463" spans="1:9" ht="18">
      <c r="A463" s="72"/>
      <c r="B463" s="67">
        <v>85495</v>
      </c>
      <c r="C463" s="58" t="s">
        <v>104</v>
      </c>
      <c r="D463" s="85">
        <f>D465</f>
        <v>22595</v>
      </c>
      <c r="G463" s="3"/>
      <c r="H463" s="3"/>
      <c r="I463" s="3"/>
    </row>
    <row r="464" spans="1:9" ht="18">
      <c r="A464" s="72"/>
      <c r="B464" s="14"/>
      <c r="C464" s="60" t="s">
        <v>20</v>
      </c>
      <c r="D464" s="61"/>
      <c r="G464" s="3"/>
      <c r="H464" s="3"/>
      <c r="I464" s="3"/>
    </row>
    <row r="465" spans="1:9" ht="18">
      <c r="A465" s="72"/>
      <c r="B465" s="14"/>
      <c r="C465" s="28" t="s">
        <v>100</v>
      </c>
      <c r="D465" s="63">
        <f>12000+10595</f>
        <v>22595</v>
      </c>
      <c r="G465" s="3"/>
      <c r="H465" s="3"/>
      <c r="I465" s="3"/>
    </row>
    <row r="466" spans="1:9" ht="18">
      <c r="A466" s="72"/>
      <c r="B466" s="14"/>
      <c r="C466" s="28" t="s">
        <v>105</v>
      </c>
      <c r="D466" s="63">
        <v>3000</v>
      </c>
      <c r="G466" s="3"/>
      <c r="H466" s="65"/>
      <c r="I466" s="3"/>
    </row>
    <row r="467" spans="1:9" ht="20.25" customHeight="1">
      <c r="A467" s="90"/>
      <c r="B467" s="37"/>
      <c r="C467" s="28"/>
      <c r="D467" s="63"/>
      <c r="G467" s="3"/>
      <c r="H467" s="3"/>
      <c r="I467" s="3"/>
    </row>
    <row r="468" spans="1:9" ht="52.5" customHeight="1" thickBot="1">
      <c r="A468" s="17">
        <v>900</v>
      </c>
      <c r="B468" s="17"/>
      <c r="C468" s="18" t="s">
        <v>86</v>
      </c>
      <c r="D468" s="66">
        <f>D469+D474+D478+D485+D489+D494+D499</f>
        <v>6528700</v>
      </c>
      <c r="G468" s="3"/>
      <c r="H468" s="3"/>
      <c r="I468" s="3"/>
    </row>
    <row r="469" spans="1:9" ht="41.25" customHeight="1" thickTop="1">
      <c r="A469" s="97"/>
      <c r="B469" s="67">
        <v>90001</v>
      </c>
      <c r="C469" s="58" t="s">
        <v>224</v>
      </c>
      <c r="D469" s="59">
        <f>D471</f>
        <v>3365700</v>
      </c>
      <c r="G469" s="3"/>
      <c r="H469" s="3"/>
      <c r="I469" s="3"/>
    </row>
    <row r="470" spans="1:9" ht="20.25">
      <c r="A470" s="97"/>
      <c r="B470" s="14"/>
      <c r="C470" s="60" t="s">
        <v>20</v>
      </c>
      <c r="D470" s="61"/>
      <c r="G470" s="3"/>
      <c r="H470" s="3"/>
      <c r="I470" s="3"/>
    </row>
    <row r="471" spans="1:9" ht="20.25">
      <c r="A471" s="97"/>
      <c r="B471" s="62"/>
      <c r="C471" s="28" t="s">
        <v>113</v>
      </c>
      <c r="D471" s="63">
        <f>D472</f>
        <v>3365700</v>
      </c>
      <c r="G471" s="3"/>
      <c r="H471" s="3"/>
      <c r="I471" s="65"/>
    </row>
    <row r="472" spans="1:9" ht="20.25">
      <c r="A472" s="97"/>
      <c r="B472" s="97"/>
      <c r="C472" s="60" t="s">
        <v>225</v>
      </c>
      <c r="D472" s="61">
        <f>8829700-964000+250000-4750000</f>
        <v>3365700</v>
      </c>
      <c r="G472" s="3"/>
      <c r="H472" s="3"/>
      <c r="I472" s="3"/>
    </row>
    <row r="473" spans="1:9" ht="12" customHeight="1">
      <c r="A473" s="97"/>
      <c r="B473" s="97"/>
      <c r="C473" s="98"/>
      <c r="D473" s="99"/>
      <c r="G473" s="3"/>
      <c r="H473" s="3"/>
      <c r="I473" s="3"/>
    </row>
    <row r="474" spans="1:9" ht="18">
      <c r="A474" s="14"/>
      <c r="B474" s="67">
        <v>90003</v>
      </c>
      <c r="C474" s="58" t="s">
        <v>226</v>
      </c>
      <c r="D474" s="59">
        <f>D476</f>
        <v>2000</v>
      </c>
      <c r="G474" s="3"/>
      <c r="H474" s="3"/>
      <c r="I474" s="3"/>
    </row>
    <row r="475" spans="1:9" ht="18">
      <c r="A475" s="14"/>
      <c r="B475" s="14"/>
      <c r="C475" s="60" t="s">
        <v>20</v>
      </c>
      <c r="D475" s="61"/>
      <c r="G475" s="3"/>
      <c r="H475" s="3"/>
      <c r="I475" s="3"/>
    </row>
    <row r="476" spans="1:9" ht="18">
      <c r="A476" s="14"/>
      <c r="B476" s="62"/>
      <c r="C476" s="28" t="s">
        <v>100</v>
      </c>
      <c r="D476" s="63">
        <v>2000</v>
      </c>
      <c r="G476" s="3"/>
      <c r="H476" s="3"/>
      <c r="I476" s="3"/>
    </row>
    <row r="477" spans="1:9" ht="15.75" customHeight="1">
      <c r="A477" s="14"/>
      <c r="B477" s="86"/>
      <c r="C477" s="60"/>
      <c r="D477" s="61"/>
      <c r="G477" s="3"/>
      <c r="H477" s="3"/>
      <c r="I477" s="3"/>
    </row>
    <row r="478" spans="1:9" ht="27" customHeight="1">
      <c r="A478" s="14"/>
      <c r="B478" s="67">
        <v>90004</v>
      </c>
      <c r="C478" s="58" t="s">
        <v>227</v>
      </c>
      <c r="D478" s="59">
        <f>D480+D483</f>
        <v>410000</v>
      </c>
      <c r="G478" s="3"/>
      <c r="H478" s="3"/>
      <c r="I478" s="3"/>
    </row>
    <row r="479" spans="1:9" ht="18">
      <c r="A479" s="14"/>
      <c r="B479" s="14"/>
      <c r="C479" s="60" t="s">
        <v>20</v>
      </c>
      <c r="D479" s="61"/>
      <c r="G479" s="3"/>
      <c r="H479" s="3"/>
      <c r="I479" s="3"/>
    </row>
    <row r="480" spans="1:9" ht="18">
      <c r="A480" s="14"/>
      <c r="B480" s="62"/>
      <c r="C480" s="60" t="s">
        <v>100</v>
      </c>
      <c r="D480" s="61">
        <f>D481+D482</f>
        <v>285000</v>
      </c>
      <c r="G480" s="3"/>
      <c r="H480" s="3"/>
      <c r="I480" s="3"/>
    </row>
    <row r="481" spans="1:9" ht="21" customHeight="1" hidden="1">
      <c r="A481" s="14"/>
      <c r="B481" s="62"/>
      <c r="C481" s="60" t="s">
        <v>228</v>
      </c>
      <c r="D481" s="61">
        <v>100000</v>
      </c>
      <c r="G481" s="3"/>
      <c r="H481" s="3"/>
      <c r="I481" s="3"/>
    </row>
    <row r="482" spans="1:9" ht="18" hidden="1">
      <c r="A482" s="14"/>
      <c r="B482" s="62"/>
      <c r="C482" s="60" t="s">
        <v>126</v>
      </c>
      <c r="D482" s="61">
        <v>185000</v>
      </c>
      <c r="G482" s="3"/>
      <c r="H482" s="3"/>
      <c r="I482" s="3"/>
    </row>
    <row r="483" spans="1:9" ht="18">
      <c r="A483" s="14"/>
      <c r="B483" s="62"/>
      <c r="C483" s="60" t="s">
        <v>113</v>
      </c>
      <c r="D483" s="61">
        <f>125000</f>
        <v>125000</v>
      </c>
      <c r="G483" s="3"/>
      <c r="H483" s="3"/>
      <c r="I483" s="65"/>
    </row>
    <row r="484" spans="1:9" ht="14.25" customHeight="1">
      <c r="A484" s="14"/>
      <c r="B484" s="62"/>
      <c r="C484" s="26"/>
      <c r="D484" s="64"/>
      <c r="G484" s="3"/>
      <c r="H484" s="3"/>
      <c r="I484" s="3"/>
    </row>
    <row r="485" spans="1:9" ht="36" customHeight="1">
      <c r="A485" s="14"/>
      <c r="B485" s="67">
        <v>90008</v>
      </c>
      <c r="C485" s="58" t="s">
        <v>229</v>
      </c>
      <c r="D485" s="59">
        <f>D487</f>
        <v>10000</v>
      </c>
      <c r="G485" s="3"/>
      <c r="H485" s="3"/>
      <c r="I485" s="3"/>
    </row>
    <row r="486" spans="1:9" ht="21.75" customHeight="1">
      <c r="A486" s="14"/>
      <c r="B486" s="14"/>
      <c r="C486" s="60" t="s">
        <v>20</v>
      </c>
      <c r="D486" s="61"/>
      <c r="G486" s="3"/>
      <c r="H486" s="3"/>
      <c r="I486" s="3"/>
    </row>
    <row r="487" spans="1:9" ht="17.25" customHeight="1">
      <c r="A487" s="14"/>
      <c r="B487" s="62"/>
      <c r="C487" s="28" t="s">
        <v>100</v>
      </c>
      <c r="D487" s="63">
        <v>10000</v>
      </c>
      <c r="G487" s="3"/>
      <c r="H487" s="3"/>
      <c r="I487" s="3"/>
    </row>
    <row r="488" spans="1:9" ht="15" customHeight="1">
      <c r="A488" s="14"/>
      <c r="B488" s="62"/>
      <c r="C488" s="60"/>
      <c r="D488" s="61"/>
      <c r="G488" s="3"/>
      <c r="H488" s="3"/>
      <c r="I488" s="3"/>
    </row>
    <row r="489" spans="1:9" ht="18">
      <c r="A489" s="14"/>
      <c r="B489" s="100">
        <v>90015</v>
      </c>
      <c r="C489" s="58" t="s">
        <v>230</v>
      </c>
      <c r="D489" s="59">
        <f>D491+D492</f>
        <v>615000</v>
      </c>
      <c r="G489" s="3"/>
      <c r="H489" s="3"/>
      <c r="I489" s="3"/>
    </row>
    <row r="490" spans="1:9" ht="18">
      <c r="A490" s="14"/>
      <c r="B490" s="81"/>
      <c r="C490" s="60" t="s">
        <v>20</v>
      </c>
      <c r="D490" s="61"/>
      <c r="G490" s="3"/>
      <c r="H490" s="3"/>
      <c r="I490" s="3"/>
    </row>
    <row r="491" spans="1:9" ht="18">
      <c r="A491" s="14"/>
      <c r="B491" s="82"/>
      <c r="C491" s="28" t="s">
        <v>100</v>
      </c>
      <c r="D491" s="63">
        <v>557000</v>
      </c>
      <c r="G491" s="3"/>
      <c r="H491" s="3"/>
      <c r="I491" s="3"/>
    </row>
    <row r="492" spans="1:9" ht="21.75" customHeight="1">
      <c r="A492" s="14"/>
      <c r="B492" s="82"/>
      <c r="C492" s="15" t="s">
        <v>113</v>
      </c>
      <c r="D492" s="92">
        <v>58000</v>
      </c>
      <c r="G492" s="3"/>
      <c r="H492" s="3"/>
      <c r="I492" s="65"/>
    </row>
    <row r="493" spans="1:9" ht="11.25" customHeight="1">
      <c r="A493" s="14"/>
      <c r="B493" s="82"/>
      <c r="C493" s="60"/>
      <c r="D493" s="61"/>
      <c r="G493" s="3"/>
      <c r="H493" s="3"/>
      <c r="I493" s="3"/>
    </row>
    <row r="494" spans="1:9" ht="26.25" customHeight="1">
      <c r="A494" s="14"/>
      <c r="B494" s="67">
        <v>90017</v>
      </c>
      <c r="C494" s="58" t="s">
        <v>231</v>
      </c>
      <c r="D494" s="59">
        <f>D496</f>
        <v>850000</v>
      </c>
      <c r="G494" s="3"/>
      <c r="H494" s="3"/>
      <c r="I494" s="3"/>
    </row>
    <row r="495" spans="1:9" ht="18">
      <c r="A495" s="14"/>
      <c r="B495" s="14"/>
      <c r="C495" s="60" t="s">
        <v>20</v>
      </c>
      <c r="D495" s="61"/>
      <c r="G495" s="3"/>
      <c r="H495" s="3"/>
      <c r="I495" s="3"/>
    </row>
    <row r="496" spans="1:9" ht="18">
      <c r="A496" s="14"/>
      <c r="B496" s="62"/>
      <c r="C496" s="28" t="s">
        <v>100</v>
      </c>
      <c r="D496" s="63">
        <f>D497</f>
        <v>850000</v>
      </c>
      <c r="G496" s="3"/>
      <c r="H496" s="3"/>
      <c r="I496" s="3"/>
    </row>
    <row r="497" spans="1:9" ht="18">
      <c r="A497" s="14"/>
      <c r="B497" s="62"/>
      <c r="C497" s="87" t="s">
        <v>232</v>
      </c>
      <c r="D497" s="61">
        <v>850000</v>
      </c>
      <c r="G497" s="3"/>
      <c r="H497" s="3"/>
      <c r="I497" s="3"/>
    </row>
    <row r="498" spans="1:9" ht="9" customHeight="1">
      <c r="A498" s="14"/>
      <c r="B498" s="62"/>
      <c r="C498" s="60"/>
      <c r="D498" s="61"/>
      <c r="G498" s="3"/>
      <c r="H498" s="3"/>
      <c r="I498" s="3"/>
    </row>
    <row r="499" spans="1:9" ht="18">
      <c r="A499" s="14"/>
      <c r="B499" s="67">
        <v>90095</v>
      </c>
      <c r="C499" s="58" t="s">
        <v>104</v>
      </c>
      <c r="D499" s="59">
        <f>D501+D502</f>
        <v>1276000</v>
      </c>
      <c r="G499" s="3"/>
      <c r="H499" s="3"/>
      <c r="I499" s="3"/>
    </row>
    <row r="500" spans="1:9" ht="18">
      <c r="A500" s="14"/>
      <c r="B500" s="14"/>
      <c r="C500" s="60" t="s">
        <v>20</v>
      </c>
      <c r="D500" s="61"/>
      <c r="G500" s="3"/>
      <c r="H500" s="3"/>
      <c r="I500" s="3"/>
    </row>
    <row r="501" spans="1:9" ht="18">
      <c r="A501" s="14"/>
      <c r="B501" s="62"/>
      <c r="C501" s="60" t="s">
        <v>100</v>
      </c>
      <c r="D501" s="61">
        <v>26000</v>
      </c>
      <c r="G501" s="3"/>
      <c r="H501" s="3"/>
      <c r="I501" s="3"/>
    </row>
    <row r="502" spans="1:9" ht="18">
      <c r="A502" s="14"/>
      <c r="B502" s="14"/>
      <c r="C502" s="28" t="s">
        <v>113</v>
      </c>
      <c r="D502" s="63">
        <f>780000+470000</f>
        <v>1250000</v>
      </c>
      <c r="G502" s="3"/>
      <c r="H502" s="3"/>
      <c r="I502" s="65"/>
    </row>
    <row r="503" spans="1:9" ht="18">
      <c r="A503" s="14"/>
      <c r="B503" s="14"/>
      <c r="C503" s="26" t="s">
        <v>105</v>
      </c>
      <c r="D503" s="64">
        <v>4500</v>
      </c>
      <c r="G503" s="3"/>
      <c r="H503" s="65"/>
      <c r="I503" s="3"/>
    </row>
    <row r="504" spans="1:9" ht="58.5" customHeight="1" thickBot="1">
      <c r="A504" s="17">
        <v>921</v>
      </c>
      <c r="B504" s="101"/>
      <c r="C504" s="18" t="s">
        <v>89</v>
      </c>
      <c r="D504" s="66">
        <f>D505+D510+D517+D520+D527</f>
        <v>3790300</v>
      </c>
      <c r="G504" s="3"/>
      <c r="H504" s="3"/>
      <c r="I504" s="3"/>
    </row>
    <row r="505" spans="1:9" ht="34.5" customHeight="1" thickTop="1">
      <c r="A505" s="102"/>
      <c r="B505" s="67">
        <v>92105</v>
      </c>
      <c r="C505" s="58" t="s">
        <v>233</v>
      </c>
      <c r="D505" s="59">
        <f>D507</f>
        <v>220000</v>
      </c>
      <c r="G505" s="3"/>
      <c r="H505" s="3"/>
      <c r="I505" s="3"/>
    </row>
    <row r="506" spans="1:9" ht="20.25">
      <c r="A506" s="97"/>
      <c r="B506" s="14"/>
      <c r="C506" s="60" t="s">
        <v>20</v>
      </c>
      <c r="D506" s="61"/>
      <c r="G506" s="3"/>
      <c r="H506" s="3"/>
      <c r="I506" s="3"/>
    </row>
    <row r="507" spans="1:9" ht="20.25">
      <c r="A507" s="97"/>
      <c r="B507" s="14"/>
      <c r="C507" s="28" t="s">
        <v>234</v>
      </c>
      <c r="D507" s="63">
        <f>222000-2000</f>
        <v>220000</v>
      </c>
      <c r="G507" s="3"/>
      <c r="H507" s="3"/>
      <c r="I507" s="3"/>
    </row>
    <row r="508" spans="1:9" ht="20.25">
      <c r="A508" s="97"/>
      <c r="B508" s="14"/>
      <c r="C508" s="26" t="s">
        <v>105</v>
      </c>
      <c r="D508" s="64">
        <f>146000-2000</f>
        <v>144000</v>
      </c>
      <c r="G508" s="3"/>
      <c r="H508" s="65"/>
      <c r="I508" s="3"/>
    </row>
    <row r="509" spans="1:9" ht="23.25" customHeight="1">
      <c r="A509" s="97"/>
      <c r="B509" s="103"/>
      <c r="C509" s="98"/>
      <c r="D509" s="99"/>
      <c r="G509" s="3"/>
      <c r="H509" s="3"/>
      <c r="I509" s="3"/>
    </row>
    <row r="510" spans="1:9" ht="18.75" customHeight="1">
      <c r="A510" s="97"/>
      <c r="B510" s="84">
        <v>92109</v>
      </c>
      <c r="C510" s="58" t="s">
        <v>235</v>
      </c>
      <c r="D510" s="59">
        <f>D511+D514</f>
        <v>1296000</v>
      </c>
      <c r="G510" s="3"/>
      <c r="H510" s="3"/>
      <c r="I510" s="3"/>
    </row>
    <row r="511" spans="1:9" ht="23.25" customHeight="1">
      <c r="A511" s="97"/>
      <c r="B511" s="14"/>
      <c r="C511" s="28" t="s">
        <v>236</v>
      </c>
      <c r="D511" s="71">
        <f>D512+D513</f>
        <v>1266000</v>
      </c>
      <c r="G511" s="3"/>
      <c r="H511" s="3"/>
      <c r="I511" s="3"/>
    </row>
    <row r="512" spans="1:10" ht="24.75" customHeight="1">
      <c r="A512" s="97"/>
      <c r="B512" s="14"/>
      <c r="C512" s="60" t="s">
        <v>237</v>
      </c>
      <c r="D512" s="61">
        <f>750000+12000</f>
        <v>762000</v>
      </c>
      <c r="G512" s="3"/>
      <c r="H512" s="3"/>
      <c r="I512" s="3"/>
      <c r="J512" s="65"/>
    </row>
    <row r="513" spans="1:10" ht="20.25">
      <c r="A513" s="97"/>
      <c r="B513" s="14"/>
      <c r="C513" s="60" t="s">
        <v>238</v>
      </c>
      <c r="D513" s="61">
        <f>490000+13000+1000</f>
        <v>504000</v>
      </c>
      <c r="G513" s="3"/>
      <c r="H513" s="3"/>
      <c r="I513" s="3"/>
      <c r="J513" s="65"/>
    </row>
    <row r="514" spans="1:10" ht="20.25">
      <c r="A514" s="97"/>
      <c r="B514" s="14"/>
      <c r="C514" s="28" t="s">
        <v>123</v>
      </c>
      <c r="D514" s="63">
        <f>D515+D516</f>
        <v>30000</v>
      </c>
      <c r="G514" s="3"/>
      <c r="H514" s="3"/>
      <c r="I514" s="65"/>
      <c r="J514" s="3"/>
    </row>
    <row r="515" spans="1:10" ht="36.75">
      <c r="A515" s="104"/>
      <c r="B515" s="37"/>
      <c r="C515" s="28" t="s">
        <v>237</v>
      </c>
      <c r="D515" s="63">
        <v>30000</v>
      </c>
      <c r="G515" s="3"/>
      <c r="H515" s="3"/>
      <c r="I515" s="3"/>
      <c r="J515" s="3"/>
    </row>
    <row r="516" spans="1:10" ht="17.25" customHeight="1">
      <c r="A516" s="97"/>
      <c r="B516" s="14"/>
      <c r="C516" s="60"/>
      <c r="D516" s="61"/>
      <c r="G516" s="3"/>
      <c r="H516" s="3"/>
      <c r="I516" s="3"/>
      <c r="J516" s="3"/>
    </row>
    <row r="517" spans="1:10" ht="30" customHeight="1">
      <c r="A517" s="97"/>
      <c r="B517" s="67">
        <v>92114</v>
      </c>
      <c r="C517" s="58" t="s">
        <v>239</v>
      </c>
      <c r="D517" s="59">
        <f>D518</f>
        <v>124000</v>
      </c>
      <c r="G517" s="3"/>
      <c r="H517" s="3"/>
      <c r="I517" s="3"/>
      <c r="J517" s="3"/>
    </row>
    <row r="518" spans="1:10" ht="36.75">
      <c r="A518" s="97"/>
      <c r="B518" s="62"/>
      <c r="C518" s="28" t="s">
        <v>240</v>
      </c>
      <c r="D518" s="63">
        <v>124000</v>
      </c>
      <c r="G518" s="3"/>
      <c r="H518" s="3"/>
      <c r="I518" s="3"/>
      <c r="J518" s="65"/>
    </row>
    <row r="519" spans="1:10" ht="13.5" customHeight="1">
      <c r="A519" s="97"/>
      <c r="B519" s="62"/>
      <c r="C519" s="60"/>
      <c r="D519" s="61"/>
      <c r="G519" s="3"/>
      <c r="H519" s="3"/>
      <c r="I519" s="3"/>
      <c r="J519" s="3"/>
    </row>
    <row r="520" spans="1:10" ht="18">
      <c r="A520" s="72"/>
      <c r="B520" s="67">
        <v>92116</v>
      </c>
      <c r="C520" s="58" t="s">
        <v>241</v>
      </c>
      <c r="D520" s="59">
        <f>D521</f>
        <v>1438300</v>
      </c>
      <c r="G520" s="3"/>
      <c r="H520" s="3"/>
      <c r="I520" s="3"/>
      <c r="J520" s="3"/>
    </row>
    <row r="521" spans="1:10" ht="18">
      <c r="A521" s="72"/>
      <c r="B521" s="14"/>
      <c r="C521" s="60" t="s">
        <v>242</v>
      </c>
      <c r="D521" s="70">
        <f>D523</f>
        <v>1438300</v>
      </c>
      <c r="G521" s="3"/>
      <c r="H521" s="3"/>
      <c r="I521" s="3"/>
      <c r="J521" s="3"/>
    </row>
    <row r="522" spans="1:10" ht="18">
      <c r="A522" s="72"/>
      <c r="B522" s="14"/>
      <c r="C522" s="60" t="s">
        <v>20</v>
      </c>
      <c r="D522" s="61"/>
      <c r="G522" s="3"/>
      <c r="H522" s="3"/>
      <c r="I522" s="3"/>
      <c r="J522" s="3"/>
    </row>
    <row r="523" spans="1:10" ht="18">
      <c r="A523" s="72"/>
      <c r="B523" s="14"/>
      <c r="C523" s="28" t="s">
        <v>243</v>
      </c>
      <c r="D523" s="63">
        <f>D524+D525</f>
        <v>1438300</v>
      </c>
      <c r="G523" s="3"/>
      <c r="H523" s="3"/>
      <c r="I523" s="3"/>
      <c r="J523" s="3"/>
    </row>
    <row r="524" spans="1:10" ht="18">
      <c r="A524" s="72"/>
      <c r="B524" s="14"/>
      <c r="C524" s="60" t="s">
        <v>244</v>
      </c>
      <c r="D524" s="61">
        <f>752000-7700-102300+102300</f>
        <v>744300</v>
      </c>
      <c r="G524" s="3"/>
      <c r="H524" s="3"/>
      <c r="I524" s="3"/>
      <c r="J524" s="65"/>
    </row>
    <row r="525" spans="1:10" ht="18">
      <c r="A525" s="72"/>
      <c r="B525" s="14"/>
      <c r="C525" s="60" t="s">
        <v>245</v>
      </c>
      <c r="D525" s="61">
        <f>672000+21000+1000</f>
        <v>694000</v>
      </c>
      <c r="G525" s="3"/>
      <c r="H525" s="3"/>
      <c r="I525" s="3"/>
      <c r="J525" s="65"/>
    </row>
    <row r="526" spans="1:10" ht="9.75" customHeight="1">
      <c r="A526" s="72"/>
      <c r="B526" s="62"/>
      <c r="C526" s="60"/>
      <c r="D526" s="61"/>
      <c r="G526" s="3"/>
      <c r="H526" s="3"/>
      <c r="I526" s="3"/>
      <c r="J526" s="3"/>
    </row>
    <row r="527" spans="1:9" ht="27.75" customHeight="1">
      <c r="A527" s="72"/>
      <c r="B527" s="67">
        <v>92120</v>
      </c>
      <c r="C527" s="58" t="s">
        <v>246</v>
      </c>
      <c r="D527" s="59">
        <f>D529+D530</f>
        <v>712000</v>
      </c>
      <c r="G527" s="3"/>
      <c r="H527" s="3"/>
      <c r="I527" s="3"/>
    </row>
    <row r="528" spans="1:9" ht="18">
      <c r="A528" s="72"/>
      <c r="B528" s="14"/>
      <c r="C528" s="60" t="s">
        <v>20</v>
      </c>
      <c r="D528" s="61"/>
      <c r="G528" s="3"/>
      <c r="H528" s="3"/>
      <c r="I528" s="3"/>
    </row>
    <row r="529" spans="1:9" ht="18">
      <c r="A529" s="72"/>
      <c r="B529" s="62"/>
      <c r="C529" s="60" t="s">
        <v>100</v>
      </c>
      <c r="D529" s="70">
        <v>95000</v>
      </c>
      <c r="G529" s="3"/>
      <c r="H529" s="3"/>
      <c r="I529" s="3"/>
    </row>
    <row r="530" spans="1:9" ht="18">
      <c r="A530" s="72"/>
      <c r="B530" s="62"/>
      <c r="C530" s="28" t="s">
        <v>113</v>
      </c>
      <c r="D530" s="63">
        <v>617000</v>
      </c>
      <c r="G530" s="3"/>
      <c r="H530" s="3"/>
      <c r="I530" s="65"/>
    </row>
    <row r="531" spans="1:9" ht="12" customHeight="1">
      <c r="A531" s="72"/>
      <c r="B531" s="62"/>
      <c r="C531" s="60"/>
      <c r="D531" s="61"/>
      <c r="G531" s="3"/>
      <c r="H531" s="3"/>
      <c r="I531" s="3"/>
    </row>
    <row r="532" spans="1:9" ht="21" customHeight="1">
      <c r="A532" s="72"/>
      <c r="B532" s="62"/>
      <c r="C532" s="60"/>
      <c r="D532" s="70"/>
      <c r="G532" s="3"/>
      <c r="H532" s="3"/>
      <c r="I532" s="3"/>
    </row>
    <row r="533" spans="1:9" ht="81.75" customHeight="1" thickBot="1">
      <c r="A533" s="17">
        <v>925</v>
      </c>
      <c r="B533" s="101"/>
      <c r="C533" s="18" t="s">
        <v>247</v>
      </c>
      <c r="D533" s="66">
        <f>D534</f>
        <v>5000</v>
      </c>
      <c r="G533" s="3"/>
      <c r="H533" s="3"/>
      <c r="I533" s="3"/>
    </row>
    <row r="534" spans="1:9" ht="21" thickTop="1">
      <c r="A534" s="102"/>
      <c r="B534" s="67">
        <v>92503</v>
      </c>
      <c r="C534" s="58" t="s">
        <v>248</v>
      </c>
      <c r="D534" s="59">
        <f>D536</f>
        <v>5000</v>
      </c>
      <c r="G534" s="3"/>
      <c r="H534" s="3"/>
      <c r="I534" s="3"/>
    </row>
    <row r="535" spans="1:9" ht="20.25">
      <c r="A535" s="97"/>
      <c r="B535" s="14"/>
      <c r="C535" s="60" t="s">
        <v>20</v>
      </c>
      <c r="D535" s="61"/>
      <c r="G535" s="3"/>
      <c r="H535" s="3"/>
      <c r="I535" s="3"/>
    </row>
    <row r="536" spans="1:9" ht="20.25">
      <c r="A536" s="97"/>
      <c r="B536" s="14"/>
      <c r="C536" s="28" t="s">
        <v>234</v>
      </c>
      <c r="D536" s="63">
        <v>5000</v>
      </c>
      <c r="G536" s="3"/>
      <c r="H536" s="3"/>
      <c r="I536" s="3"/>
    </row>
    <row r="537" spans="1:9" ht="24.75" customHeight="1">
      <c r="A537" s="72"/>
      <c r="B537" s="62"/>
      <c r="C537" s="60"/>
      <c r="D537" s="70"/>
      <c r="G537" s="3"/>
      <c r="H537" s="3"/>
      <c r="I537" s="3"/>
    </row>
    <row r="538" spans="1:9" ht="21" thickBot="1">
      <c r="A538" s="17">
        <v>926</v>
      </c>
      <c r="B538" s="17"/>
      <c r="C538" s="18" t="s">
        <v>249</v>
      </c>
      <c r="D538" s="66">
        <f>D539+D543</f>
        <v>1113000</v>
      </c>
      <c r="G538" s="3"/>
      <c r="H538" s="3"/>
      <c r="I538" s="3"/>
    </row>
    <row r="539" spans="1:9" ht="36.75" thickTop="1">
      <c r="A539" s="20"/>
      <c r="B539" s="67">
        <v>92604</v>
      </c>
      <c r="C539" s="58" t="s">
        <v>250</v>
      </c>
      <c r="D539" s="59">
        <f>D540</f>
        <v>528000</v>
      </c>
      <c r="G539" s="3"/>
      <c r="H539" s="3"/>
      <c r="I539" s="3"/>
    </row>
    <row r="540" spans="1:9" ht="18">
      <c r="A540" s="14"/>
      <c r="B540" s="14"/>
      <c r="C540" s="60" t="s">
        <v>121</v>
      </c>
      <c r="D540" s="70">
        <f>D541+D542</f>
        <v>528000</v>
      </c>
      <c r="G540" s="3"/>
      <c r="H540" s="3"/>
      <c r="I540" s="3"/>
    </row>
    <row r="541" spans="1:9" ht="18">
      <c r="A541" s="14"/>
      <c r="B541" s="14"/>
      <c r="C541" s="60" t="s">
        <v>122</v>
      </c>
      <c r="D541" s="61">
        <f>196000+22000+10000</f>
        <v>228000</v>
      </c>
      <c r="G541" s="3"/>
      <c r="H541" s="3"/>
      <c r="I541" s="3"/>
    </row>
    <row r="542" spans="1:9" ht="21" customHeight="1">
      <c r="A542" s="14"/>
      <c r="B542" s="14"/>
      <c r="C542" s="28" t="s">
        <v>123</v>
      </c>
      <c r="D542" s="63">
        <v>300000</v>
      </c>
      <c r="G542" s="3"/>
      <c r="H542" s="3"/>
      <c r="I542" s="65"/>
    </row>
    <row r="543" spans="1:9" ht="51.75" customHeight="1">
      <c r="A543" s="72"/>
      <c r="B543" s="67">
        <v>92605</v>
      </c>
      <c r="C543" s="58" t="s">
        <v>251</v>
      </c>
      <c r="D543" s="59">
        <f>D545</f>
        <v>585000</v>
      </c>
      <c r="G543" s="3"/>
      <c r="H543" s="3"/>
      <c r="I543" s="3"/>
    </row>
    <row r="544" spans="1:9" ht="18">
      <c r="A544" s="72"/>
      <c r="B544" s="14"/>
      <c r="C544" s="60" t="s">
        <v>20</v>
      </c>
      <c r="D544" s="61"/>
      <c r="G544" s="3"/>
      <c r="H544" s="3"/>
      <c r="I544" s="3"/>
    </row>
    <row r="545" spans="1:9" ht="18">
      <c r="A545" s="72"/>
      <c r="B545" s="14"/>
      <c r="C545" s="60" t="s">
        <v>100</v>
      </c>
      <c r="D545" s="61">
        <f>580000+5000</f>
        <v>585000</v>
      </c>
      <c r="G545" s="3"/>
      <c r="H545" s="3"/>
      <c r="I545" s="3"/>
    </row>
    <row r="546" spans="1:9" ht="18">
      <c r="A546" s="105"/>
      <c r="B546" s="14"/>
      <c r="C546" s="26" t="s">
        <v>105</v>
      </c>
      <c r="D546" s="64">
        <v>371000</v>
      </c>
      <c r="G546" s="3"/>
      <c r="H546" s="65"/>
      <c r="I546" s="3"/>
    </row>
    <row r="547" spans="1:9" ht="22.5" customHeight="1">
      <c r="A547" s="91"/>
      <c r="B547" s="67"/>
      <c r="C547" s="106"/>
      <c r="D547" s="63"/>
      <c r="G547" s="3"/>
      <c r="H547" s="3"/>
      <c r="I547" s="3"/>
    </row>
    <row r="548" spans="1:11" ht="49.5" customHeight="1">
      <c r="A548" s="107"/>
      <c r="B548" s="108" t="s">
        <v>252</v>
      </c>
      <c r="C548" s="109"/>
      <c r="D548" s="110">
        <f>D15+D28+D32+D48+D53+D71+D90+D137+D131+D161+D167+D181+D267+D278+D321+D468+D504+D533+D538</f>
        <v>61109714</v>
      </c>
      <c r="E548" s="111"/>
      <c r="F548" s="111"/>
      <c r="G548" s="111"/>
      <c r="H548" s="111"/>
      <c r="I548" s="111"/>
      <c r="J548" s="111"/>
      <c r="K548" s="111"/>
    </row>
    <row r="549" spans="1:10" ht="18.75" customHeight="1">
      <c r="A549" s="112"/>
      <c r="B549" s="112"/>
      <c r="C549" s="113"/>
      <c r="D549" s="113"/>
      <c r="E549" s="114"/>
      <c r="F549" s="114"/>
      <c r="G549" s="115"/>
      <c r="H549" s="115"/>
      <c r="I549" s="115"/>
      <c r="J549" s="115"/>
    </row>
    <row r="550" spans="1:4" ht="15">
      <c r="A550" s="112"/>
      <c r="B550" s="112"/>
      <c r="C550" s="113"/>
      <c r="D550" s="113"/>
    </row>
    <row r="551" spans="1:4" ht="15">
      <c r="A551" s="112"/>
      <c r="B551" s="112"/>
      <c r="C551" s="113"/>
      <c r="D551" s="113"/>
    </row>
    <row r="554" ht="20.25">
      <c r="D554" s="116"/>
    </row>
  </sheetData>
  <mergeCells count="7">
    <mergeCell ref="B7:D7"/>
    <mergeCell ref="B8:D8"/>
    <mergeCell ref="B9:D9"/>
    <mergeCell ref="A12:A13"/>
    <mergeCell ref="B12:B13"/>
    <mergeCell ref="C12:C13"/>
    <mergeCell ref="D12:D13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65"/>
  <sheetViews>
    <sheetView showGridLines="0" zoomScale="75" zoomScaleNormal="75" workbookViewId="0" topLeftCell="A1">
      <selection activeCell="I11" sqref="H11:N67"/>
    </sheetView>
  </sheetViews>
  <sheetFormatPr defaultColWidth="9.00390625" defaultRowHeight="12.75"/>
  <cols>
    <col min="1" max="1" width="7.125" style="1" customWidth="1"/>
    <col min="2" max="2" width="12.625" style="1" customWidth="1"/>
    <col min="3" max="3" width="11.25390625" style="1" customWidth="1"/>
    <col min="4" max="4" width="50.00390625" style="2" customWidth="1"/>
    <col min="5" max="5" width="21.375" style="2" customWidth="1"/>
    <col min="6" max="6" width="21.375" style="155" customWidth="1"/>
    <col min="7" max="7" width="9.25390625" style="4" customWidth="1"/>
    <col min="8" max="8" width="10.375" style="4" bestFit="1" customWidth="1"/>
    <col min="9" max="9" width="10.875" style="4" customWidth="1"/>
    <col min="10" max="10" width="12.00390625" style="4" customWidth="1"/>
    <col min="11" max="11" width="10.375" style="4" customWidth="1"/>
    <col min="12" max="16384" width="9.125" style="4" customWidth="1"/>
  </cols>
  <sheetData>
    <row r="1" spans="4:6" ht="19.5" customHeight="1">
      <c r="D1" s="592" t="s">
        <v>253</v>
      </c>
      <c r="E1" s="592"/>
      <c r="F1" s="577"/>
    </row>
    <row r="2" spans="4:6" ht="20.25" customHeight="1">
      <c r="D2" s="592" t="s">
        <v>254</v>
      </c>
      <c r="E2" s="592"/>
      <c r="F2" s="577"/>
    </row>
    <row r="3" spans="4:6" ht="20.25" customHeight="1">
      <c r="D3" s="592" t="s">
        <v>635</v>
      </c>
      <c r="E3" s="592"/>
      <c r="F3" s="577"/>
    </row>
    <row r="4" spans="4:6" ht="19.5" customHeight="1">
      <c r="D4" s="592" t="s">
        <v>636</v>
      </c>
      <c r="E4" s="592"/>
      <c r="F4" s="577"/>
    </row>
    <row r="5" ht="12" customHeight="1" hidden="1">
      <c r="F5" s="118"/>
    </row>
    <row r="6" spans="1:6" ht="48.75" customHeight="1">
      <c r="A6" s="119" t="s">
        <v>255</v>
      </c>
      <c r="B6" s="119"/>
      <c r="C6" s="119"/>
      <c r="D6" s="120"/>
      <c r="E6" s="121"/>
      <c r="F6" s="122"/>
    </row>
    <row r="7" spans="1:6" ht="18.75" customHeight="1">
      <c r="A7" s="123" t="s">
        <v>256</v>
      </c>
      <c r="B7" s="119"/>
      <c r="C7" s="119"/>
      <c r="D7" s="123"/>
      <c r="E7" s="124"/>
      <c r="F7" s="122"/>
    </row>
    <row r="8" spans="1:6" ht="16.5" customHeight="1" thickBot="1">
      <c r="A8" s="123"/>
      <c r="B8" s="119"/>
      <c r="C8" s="119"/>
      <c r="D8" s="123"/>
      <c r="E8" s="124"/>
      <c r="F8" s="122"/>
    </row>
    <row r="9" spans="1:6" ht="21.75" customHeight="1" thickBot="1">
      <c r="A9" s="599" t="s">
        <v>257</v>
      </c>
      <c r="B9" s="600"/>
      <c r="C9" s="601"/>
      <c r="D9" s="598" t="s">
        <v>7</v>
      </c>
      <c r="E9" s="598" t="s">
        <v>258</v>
      </c>
      <c r="F9" s="596" t="s">
        <v>259</v>
      </c>
    </row>
    <row r="10" spans="1:6" ht="27.75" customHeight="1">
      <c r="A10" s="125" t="s">
        <v>6</v>
      </c>
      <c r="B10" s="126" t="s">
        <v>260</v>
      </c>
      <c r="C10" s="126" t="s">
        <v>261</v>
      </c>
      <c r="D10" s="591"/>
      <c r="E10" s="591"/>
      <c r="F10" s="597"/>
    </row>
    <row r="11" spans="1:6" ht="24.75" customHeight="1">
      <c r="A11" s="7">
        <v>1</v>
      </c>
      <c r="B11" s="54">
        <v>2</v>
      </c>
      <c r="C11" s="54">
        <v>3</v>
      </c>
      <c r="D11" s="8">
        <v>4</v>
      </c>
      <c r="E11" s="8">
        <v>5</v>
      </c>
      <c r="F11" s="54">
        <v>6</v>
      </c>
    </row>
    <row r="12" spans="1:6" ht="52.5" customHeight="1" thickBot="1">
      <c r="A12" s="17">
        <v>750</v>
      </c>
      <c r="B12" s="17"/>
      <c r="C12" s="17"/>
      <c r="D12" s="18" t="s">
        <v>262</v>
      </c>
      <c r="E12" s="19">
        <f>E13</f>
        <v>179636</v>
      </c>
      <c r="F12" s="19">
        <f>F13</f>
        <v>179636</v>
      </c>
    </row>
    <row r="13" spans="1:6" ht="27" customHeight="1" thickTop="1">
      <c r="A13" s="97"/>
      <c r="B13" s="127">
        <v>75011</v>
      </c>
      <c r="C13" s="127"/>
      <c r="D13" s="128" t="s">
        <v>131</v>
      </c>
      <c r="E13" s="129">
        <f>E14</f>
        <v>179636</v>
      </c>
      <c r="F13" s="130">
        <f>F15</f>
        <v>179636</v>
      </c>
    </row>
    <row r="14" spans="1:6" ht="100.5" customHeight="1">
      <c r="A14" s="97"/>
      <c r="B14" s="131"/>
      <c r="C14" s="132">
        <v>201</v>
      </c>
      <c r="D14" s="133" t="s">
        <v>263</v>
      </c>
      <c r="E14" s="134">
        <v>179636</v>
      </c>
      <c r="F14" s="135">
        <v>0</v>
      </c>
    </row>
    <row r="15" spans="1:6" ht="33.75" customHeight="1">
      <c r="A15" s="38"/>
      <c r="B15" s="38"/>
      <c r="C15" s="136"/>
      <c r="D15" s="137" t="s">
        <v>264</v>
      </c>
      <c r="E15" s="138">
        <v>0</v>
      </c>
      <c r="F15" s="139">
        <v>179636</v>
      </c>
    </row>
    <row r="16" spans="1:6" ht="40.5">
      <c r="A16" s="38"/>
      <c r="B16" s="38"/>
      <c r="C16" s="136"/>
      <c r="D16" s="140" t="s">
        <v>265</v>
      </c>
      <c r="E16" s="141"/>
      <c r="F16" s="142">
        <v>175636</v>
      </c>
    </row>
    <row r="17" spans="1:6" ht="20.25">
      <c r="A17" s="38"/>
      <c r="B17" s="38"/>
      <c r="C17" s="136"/>
      <c r="D17" s="140"/>
      <c r="E17" s="141"/>
      <c r="F17" s="142"/>
    </row>
    <row r="18" spans="1:6" ht="102" thickBot="1">
      <c r="A18" s="17">
        <v>751</v>
      </c>
      <c r="B18" s="17"/>
      <c r="C18" s="17"/>
      <c r="D18" s="18" t="s">
        <v>35</v>
      </c>
      <c r="E18" s="19">
        <f>E19</f>
        <v>4900</v>
      </c>
      <c r="F18" s="19">
        <f>F19</f>
        <v>4900</v>
      </c>
    </row>
    <row r="19" spans="1:6" ht="61.5" thickTop="1">
      <c r="A19" s="97"/>
      <c r="B19" s="127">
        <v>75101</v>
      </c>
      <c r="C19" s="127"/>
      <c r="D19" s="128" t="s">
        <v>266</v>
      </c>
      <c r="E19" s="129">
        <f>E20</f>
        <v>4900</v>
      </c>
      <c r="F19" s="130">
        <f>F21</f>
        <v>4900</v>
      </c>
    </row>
    <row r="20" spans="1:6" ht="101.25" customHeight="1">
      <c r="A20" s="38"/>
      <c r="B20" s="143"/>
      <c r="C20" s="132">
        <v>201</v>
      </c>
      <c r="D20" s="133" t="s">
        <v>267</v>
      </c>
      <c r="E20" s="134">
        <v>4900</v>
      </c>
      <c r="F20" s="135">
        <v>0</v>
      </c>
    </row>
    <row r="21" spans="1:6" ht="30" customHeight="1">
      <c r="A21" s="38"/>
      <c r="B21" s="38"/>
      <c r="C21" s="136"/>
      <c r="D21" s="137" t="s">
        <v>264</v>
      </c>
      <c r="E21" s="138">
        <v>0</v>
      </c>
      <c r="F21" s="139">
        <v>4900</v>
      </c>
    </row>
    <row r="22" spans="1:6" ht="16.5" customHeight="1">
      <c r="A22" s="38"/>
      <c r="B22" s="38"/>
      <c r="C22" s="136"/>
      <c r="D22" s="140"/>
      <c r="E22" s="141"/>
      <c r="F22" s="142"/>
    </row>
    <row r="23" spans="1:6" ht="42.75" customHeight="1" hidden="1" thickBot="1">
      <c r="A23" s="17">
        <v>754</v>
      </c>
      <c r="B23" s="17"/>
      <c r="C23" s="17"/>
      <c r="D23" s="18" t="s">
        <v>37</v>
      </c>
      <c r="E23" s="19">
        <f>E24</f>
        <v>0</v>
      </c>
      <c r="F23" s="19">
        <f>F24</f>
        <v>0</v>
      </c>
    </row>
    <row r="24" spans="1:6" ht="21" customHeight="1" hidden="1" thickTop="1">
      <c r="A24" s="97"/>
      <c r="B24" s="127">
        <v>75414</v>
      </c>
      <c r="C24" s="127"/>
      <c r="D24" s="128" t="s">
        <v>146</v>
      </c>
      <c r="E24" s="129">
        <f>E25+E28</f>
        <v>0</v>
      </c>
      <c r="F24" s="130">
        <f>F26+F29</f>
        <v>0</v>
      </c>
    </row>
    <row r="25" spans="1:6" ht="101.25" customHeight="1" hidden="1">
      <c r="A25" s="38"/>
      <c r="B25" s="143"/>
      <c r="C25" s="132">
        <v>201</v>
      </c>
      <c r="D25" s="133" t="s">
        <v>263</v>
      </c>
      <c r="E25" s="134">
        <v>0</v>
      </c>
      <c r="F25" s="135">
        <v>0</v>
      </c>
    </row>
    <row r="26" spans="1:6" ht="20.25" customHeight="1" hidden="1">
      <c r="A26" s="38"/>
      <c r="B26" s="38"/>
      <c r="C26" s="144"/>
      <c r="D26" s="137" t="s">
        <v>264</v>
      </c>
      <c r="E26" s="138">
        <v>0</v>
      </c>
      <c r="F26" s="139">
        <v>0</v>
      </c>
    </row>
    <row r="27" spans="1:6" ht="12" customHeight="1" hidden="1">
      <c r="A27" s="38"/>
      <c r="B27" s="38"/>
      <c r="C27" s="144"/>
      <c r="D27" s="145"/>
      <c r="E27" s="146"/>
      <c r="F27" s="147"/>
    </row>
    <row r="28" spans="1:6" ht="101.25" hidden="1">
      <c r="A28" s="38"/>
      <c r="B28" s="38"/>
      <c r="C28" s="136">
        <v>631</v>
      </c>
      <c r="D28" s="137" t="s">
        <v>268</v>
      </c>
      <c r="E28" s="138">
        <v>0</v>
      </c>
      <c r="F28" s="139"/>
    </row>
    <row r="29" spans="1:6" ht="24.75" customHeight="1" hidden="1">
      <c r="A29" s="38"/>
      <c r="B29" s="38"/>
      <c r="C29" s="144"/>
      <c r="D29" s="137" t="s">
        <v>269</v>
      </c>
      <c r="E29" s="138">
        <v>0</v>
      </c>
      <c r="F29" s="139">
        <v>0</v>
      </c>
    </row>
    <row r="30" spans="1:6" ht="21" thickBot="1">
      <c r="A30" s="17">
        <v>853</v>
      </c>
      <c r="B30" s="17"/>
      <c r="C30" s="17"/>
      <c r="D30" s="18" t="s">
        <v>72</v>
      </c>
      <c r="E30" s="19">
        <f>E31+E34+E37+E40+E45</f>
        <v>2372904</v>
      </c>
      <c r="F30" s="19">
        <f>F31+F34+F37+F40+F45</f>
        <v>2372904</v>
      </c>
    </row>
    <row r="31" spans="1:6" ht="81.75" customHeight="1" thickTop="1">
      <c r="A31" s="38"/>
      <c r="B31" s="127">
        <v>85313</v>
      </c>
      <c r="C31" s="127"/>
      <c r="D31" s="148" t="s">
        <v>190</v>
      </c>
      <c r="E31" s="129">
        <f>E32</f>
        <v>48637</v>
      </c>
      <c r="F31" s="130">
        <f>F33</f>
        <v>48637</v>
      </c>
    </row>
    <row r="32" spans="1:6" ht="101.25">
      <c r="A32" s="38"/>
      <c r="B32" s="143"/>
      <c r="C32" s="132">
        <v>201</v>
      </c>
      <c r="D32" s="133" t="s">
        <v>263</v>
      </c>
      <c r="E32" s="134">
        <v>48637</v>
      </c>
      <c r="F32" s="135">
        <v>0</v>
      </c>
    </row>
    <row r="33" spans="1:6" ht="21" customHeight="1">
      <c r="A33" s="127"/>
      <c r="B33" s="127"/>
      <c r="C33" s="149"/>
      <c r="D33" s="137" t="s">
        <v>264</v>
      </c>
      <c r="E33" s="138">
        <v>0</v>
      </c>
      <c r="F33" s="139">
        <v>48637</v>
      </c>
    </row>
    <row r="34" spans="1:6" ht="58.5" customHeight="1">
      <c r="A34" s="97"/>
      <c r="B34" s="127">
        <v>85314</v>
      </c>
      <c r="C34" s="127"/>
      <c r="D34" s="128" t="s">
        <v>270</v>
      </c>
      <c r="E34" s="129">
        <f>E35</f>
        <v>1785633</v>
      </c>
      <c r="F34" s="130">
        <f>F36</f>
        <v>1785633</v>
      </c>
    </row>
    <row r="35" spans="1:6" ht="101.25">
      <c r="A35" s="20"/>
      <c r="B35" s="143"/>
      <c r="C35" s="132">
        <v>201</v>
      </c>
      <c r="D35" s="133" t="s">
        <v>263</v>
      </c>
      <c r="E35" s="134">
        <v>1785633</v>
      </c>
      <c r="F35" s="135">
        <v>0</v>
      </c>
    </row>
    <row r="36" spans="1:7" ht="24" customHeight="1">
      <c r="A36" s="20"/>
      <c r="B36" s="38"/>
      <c r="C36" s="136"/>
      <c r="D36" s="137" t="s">
        <v>264</v>
      </c>
      <c r="E36" s="138">
        <v>0</v>
      </c>
      <c r="F36" s="139">
        <v>1785633</v>
      </c>
      <c r="G36" s="150"/>
    </row>
    <row r="37" spans="1:6" ht="49.5" customHeight="1">
      <c r="A37" s="38"/>
      <c r="B37" s="127">
        <v>85316</v>
      </c>
      <c r="C37" s="127"/>
      <c r="D37" s="128" t="s">
        <v>193</v>
      </c>
      <c r="E37" s="129">
        <f>E38</f>
        <v>131687</v>
      </c>
      <c r="F37" s="130">
        <f>F39</f>
        <v>131687</v>
      </c>
    </row>
    <row r="38" spans="1:6" ht="101.25">
      <c r="A38" s="20"/>
      <c r="B38" s="143"/>
      <c r="C38" s="132">
        <v>201</v>
      </c>
      <c r="D38" s="133" t="s">
        <v>263</v>
      </c>
      <c r="E38" s="134">
        <v>131687</v>
      </c>
      <c r="F38" s="135">
        <v>0</v>
      </c>
    </row>
    <row r="39" spans="1:6" ht="24" customHeight="1">
      <c r="A39" s="20"/>
      <c r="B39" s="38"/>
      <c r="C39" s="151"/>
      <c r="D39" s="140" t="s">
        <v>264</v>
      </c>
      <c r="E39" s="141">
        <v>0</v>
      </c>
      <c r="F39" s="142">
        <v>131687</v>
      </c>
    </row>
    <row r="40" spans="1:6" ht="30" customHeight="1">
      <c r="A40" s="38"/>
      <c r="B40" s="127">
        <v>85319</v>
      </c>
      <c r="C40" s="127"/>
      <c r="D40" s="128" t="s">
        <v>194</v>
      </c>
      <c r="E40" s="129">
        <f>E41</f>
        <v>399817</v>
      </c>
      <c r="F40" s="130">
        <f>F42</f>
        <v>399817</v>
      </c>
    </row>
    <row r="41" spans="1:6" ht="101.25">
      <c r="A41" s="20"/>
      <c r="B41" s="143"/>
      <c r="C41" s="132">
        <v>201</v>
      </c>
      <c r="D41" s="133" t="s">
        <v>263</v>
      </c>
      <c r="E41" s="134">
        <v>399817</v>
      </c>
      <c r="F41" s="135">
        <v>0</v>
      </c>
    </row>
    <row r="42" spans="1:6" ht="21" customHeight="1">
      <c r="A42" s="20"/>
      <c r="B42" s="38"/>
      <c r="C42" s="136"/>
      <c r="D42" s="137" t="s">
        <v>264</v>
      </c>
      <c r="E42" s="138">
        <v>0</v>
      </c>
      <c r="F42" s="139">
        <v>399817</v>
      </c>
    </row>
    <row r="43" spans="1:6" ht="40.5">
      <c r="A43" s="20"/>
      <c r="B43" s="38"/>
      <c r="C43" s="136"/>
      <c r="D43" s="140" t="s">
        <v>265</v>
      </c>
      <c r="E43" s="141"/>
      <c r="F43" s="142">
        <v>398817</v>
      </c>
    </row>
    <row r="44" spans="1:6" ht="11.25" customHeight="1">
      <c r="A44" s="20"/>
      <c r="B44" s="38"/>
      <c r="C44" s="136"/>
      <c r="D44" s="98"/>
      <c r="E44" s="98"/>
      <c r="F44" s="99"/>
    </row>
    <row r="45" spans="1:6" ht="55.5" customHeight="1">
      <c r="A45" s="20"/>
      <c r="B45" s="127">
        <v>85328</v>
      </c>
      <c r="C45" s="127"/>
      <c r="D45" s="128" t="s">
        <v>195</v>
      </c>
      <c r="E45" s="129">
        <f>E46</f>
        <v>7130</v>
      </c>
      <c r="F45" s="130">
        <f>F47</f>
        <v>7130</v>
      </c>
    </row>
    <row r="46" spans="1:6" ht="101.25">
      <c r="A46" s="20"/>
      <c r="B46" s="143"/>
      <c r="C46" s="132">
        <v>201</v>
      </c>
      <c r="D46" s="133" t="s">
        <v>263</v>
      </c>
      <c r="E46" s="134">
        <v>7130</v>
      </c>
      <c r="F46" s="135">
        <v>0</v>
      </c>
    </row>
    <row r="47" spans="1:6" ht="23.25" customHeight="1">
      <c r="A47" s="20"/>
      <c r="B47" s="38"/>
      <c r="C47" s="152"/>
      <c r="D47" s="137" t="s">
        <v>264</v>
      </c>
      <c r="E47" s="138">
        <v>0</v>
      </c>
      <c r="F47" s="139">
        <v>7130</v>
      </c>
    </row>
    <row r="48" spans="1:6" ht="54.75" customHeight="1" thickBot="1">
      <c r="A48" s="17">
        <v>900</v>
      </c>
      <c r="B48" s="17"/>
      <c r="C48" s="17"/>
      <c r="D48" s="18" t="s">
        <v>86</v>
      </c>
      <c r="E48" s="19">
        <f>E49</f>
        <v>222000</v>
      </c>
      <c r="F48" s="19">
        <f>F49</f>
        <v>222000</v>
      </c>
    </row>
    <row r="49" spans="1:6" ht="21" thickTop="1">
      <c r="A49" s="38"/>
      <c r="B49" s="127">
        <v>90015</v>
      </c>
      <c r="C49" s="127"/>
      <c r="D49" s="128" t="s">
        <v>230</v>
      </c>
      <c r="E49" s="129">
        <f>E50</f>
        <v>222000</v>
      </c>
      <c r="F49" s="130">
        <f>F51</f>
        <v>222000</v>
      </c>
    </row>
    <row r="50" spans="1:6" ht="101.25">
      <c r="A50" s="38"/>
      <c r="B50" s="143"/>
      <c r="C50" s="132">
        <v>201</v>
      </c>
      <c r="D50" s="133" t="s">
        <v>263</v>
      </c>
      <c r="E50" s="134">
        <v>222000</v>
      </c>
      <c r="F50" s="135">
        <v>0</v>
      </c>
    </row>
    <row r="51" spans="1:6" ht="22.5" customHeight="1">
      <c r="A51" s="38"/>
      <c r="B51" s="38"/>
      <c r="C51" s="144"/>
      <c r="D51" s="137" t="s">
        <v>264</v>
      </c>
      <c r="E51" s="138">
        <v>0</v>
      </c>
      <c r="F51" s="139">
        <v>222000</v>
      </c>
    </row>
    <row r="52" spans="1:6" ht="12.75" customHeight="1">
      <c r="A52" s="569" t="s">
        <v>271</v>
      </c>
      <c r="B52" s="570"/>
      <c r="C52" s="570"/>
      <c r="D52" s="571"/>
      <c r="E52" s="593">
        <f>E12+E18+E23+E30+E48</f>
        <v>2779440</v>
      </c>
      <c r="F52" s="593">
        <f>F12+F18+F23+F30+F48</f>
        <v>2779440</v>
      </c>
    </row>
    <row r="53" spans="1:6" ht="12.75" customHeight="1">
      <c r="A53" s="572"/>
      <c r="B53" s="573"/>
      <c r="C53" s="573"/>
      <c r="D53" s="574"/>
      <c r="E53" s="594"/>
      <c r="F53" s="594"/>
    </row>
    <row r="54" spans="1:6" ht="12" customHeight="1">
      <c r="A54" s="575"/>
      <c r="B54" s="576"/>
      <c r="C54" s="576"/>
      <c r="D54" s="564"/>
      <c r="E54" s="595"/>
      <c r="F54" s="595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154"/>
      <c r="F60" s="15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7.25" customHeight="1">
      <c r="A112" s="4"/>
      <c r="B112" s="4"/>
      <c r="C112" s="4"/>
      <c r="D112" s="4"/>
      <c r="E112" s="4"/>
      <c r="F112" s="4"/>
    </row>
    <row r="113" spans="1:6" ht="17.25" customHeight="1">
      <c r="A113" s="4"/>
      <c r="B113" s="4"/>
      <c r="C113" s="4"/>
      <c r="D113" s="4"/>
      <c r="E113" s="4"/>
      <c r="F113" s="4"/>
    </row>
    <row r="114" spans="1:6" ht="17.25" customHeight="1">
      <c r="A114" s="4"/>
      <c r="B114" s="4"/>
      <c r="C114" s="4"/>
      <c r="D114" s="4"/>
      <c r="E114" s="4"/>
      <c r="F114" s="4"/>
    </row>
    <row r="115" spans="1:6" ht="17.25" customHeight="1">
      <c r="A115" s="4"/>
      <c r="B115" s="4"/>
      <c r="C115" s="4"/>
      <c r="D115" s="4"/>
      <c r="E115" s="4"/>
      <c r="F115" s="4"/>
    </row>
    <row r="116" spans="1:6" ht="17.25" customHeight="1">
      <c r="A116" s="4"/>
      <c r="B116" s="4"/>
      <c r="C116" s="4"/>
      <c r="D116" s="4"/>
      <c r="E116" s="4"/>
      <c r="F116" s="4"/>
    </row>
    <row r="117" spans="1:6" ht="17.25" customHeight="1">
      <c r="A117" s="4"/>
      <c r="B117" s="4"/>
      <c r="C117" s="4"/>
      <c r="D117" s="4"/>
      <c r="E117" s="4"/>
      <c r="F117" s="4"/>
    </row>
    <row r="118" spans="1:6" ht="17.25" customHeight="1">
      <c r="A118" s="4"/>
      <c r="B118" s="4"/>
      <c r="C118" s="4"/>
      <c r="D118" s="4"/>
      <c r="E118" s="4"/>
      <c r="F118" s="4"/>
    </row>
    <row r="119" spans="1:6" ht="17.25" customHeight="1">
      <c r="A119" s="4"/>
      <c r="B119" s="4"/>
      <c r="C119" s="4"/>
      <c r="D119" s="4"/>
      <c r="E119" s="4"/>
      <c r="F119" s="4"/>
    </row>
    <row r="120" spans="1:6" ht="17.25" customHeight="1">
      <c r="A120" s="4"/>
      <c r="B120" s="4"/>
      <c r="C120" s="4"/>
      <c r="D120" s="4"/>
      <c r="E120" s="4"/>
      <c r="F120" s="4"/>
    </row>
    <row r="121" spans="1:6" ht="17.25" customHeight="1">
      <c r="A121" s="4"/>
      <c r="B121" s="4"/>
      <c r="C121" s="4"/>
      <c r="D121" s="4"/>
      <c r="E121" s="4"/>
      <c r="F121" s="4"/>
    </row>
    <row r="122" spans="1:6" ht="17.25" customHeight="1">
      <c r="A122" s="4"/>
      <c r="B122" s="4"/>
      <c r="C122" s="4"/>
      <c r="D122" s="4"/>
      <c r="E122" s="4"/>
      <c r="F122" s="4"/>
    </row>
    <row r="123" spans="1:6" ht="17.25" customHeight="1">
      <c r="A123" s="4"/>
      <c r="B123" s="4"/>
      <c r="C123" s="4"/>
      <c r="D123" s="4"/>
      <c r="E123" s="4"/>
      <c r="F123" s="4"/>
    </row>
    <row r="124" spans="1:6" ht="17.25" customHeight="1">
      <c r="A124" s="4"/>
      <c r="B124" s="4"/>
      <c r="C124" s="4"/>
      <c r="D124" s="4"/>
      <c r="E124" s="4"/>
      <c r="F124" s="4"/>
    </row>
    <row r="125" spans="1:6" ht="17.25" customHeight="1">
      <c r="A125" s="4"/>
      <c r="B125" s="4"/>
      <c r="C125" s="4"/>
      <c r="D125" s="4"/>
      <c r="E125" s="4"/>
      <c r="F125" s="4"/>
    </row>
    <row r="126" spans="1:6" ht="13.5" customHeight="1">
      <c r="A126" s="4"/>
      <c r="B126" s="4"/>
      <c r="C126" s="4"/>
      <c r="D126" s="4"/>
      <c r="E126" s="4"/>
      <c r="F126" s="4"/>
    </row>
    <row r="127" spans="1:6" ht="13.5" customHeight="1">
      <c r="A127" s="4"/>
      <c r="B127" s="4"/>
      <c r="C127" s="4"/>
      <c r="D127" s="4"/>
      <c r="E127" s="4"/>
      <c r="F127" s="4"/>
    </row>
    <row r="128" spans="1:6" ht="13.5" customHeight="1">
      <c r="A128" s="4"/>
      <c r="B128" s="4"/>
      <c r="C128" s="4"/>
      <c r="D128" s="4"/>
      <c r="E128" s="4"/>
      <c r="F128" s="4"/>
    </row>
    <row r="129" spans="1:6" ht="41.25" customHeight="1">
      <c r="A129" s="4"/>
      <c r="B129" s="4"/>
      <c r="C129" s="4"/>
      <c r="D129" s="4"/>
      <c r="E129" s="4"/>
      <c r="F129" s="4"/>
    </row>
    <row r="130" spans="1:6" ht="17.25" customHeight="1">
      <c r="A130" s="4"/>
      <c r="B130" s="4"/>
      <c r="C130" s="4"/>
      <c r="D130" s="4"/>
      <c r="E130" s="4"/>
      <c r="F130" s="4"/>
    </row>
    <row r="131" spans="1:6" ht="17.25" customHeight="1">
      <c r="A131" s="4"/>
      <c r="B131" s="4"/>
      <c r="C131" s="4"/>
      <c r="D131" s="4"/>
      <c r="E131" s="4"/>
      <c r="F131" s="4"/>
    </row>
    <row r="132" spans="1:6" ht="17.25" customHeight="1">
      <c r="A132" s="4"/>
      <c r="B132" s="4"/>
      <c r="C132" s="4"/>
      <c r="D132" s="4"/>
      <c r="E132" s="4"/>
      <c r="F132" s="4"/>
    </row>
    <row r="133" spans="1:6" ht="17.25" customHeight="1">
      <c r="A133" s="4"/>
      <c r="B133" s="4"/>
      <c r="C133" s="4"/>
      <c r="D133" s="4"/>
      <c r="E133" s="4"/>
      <c r="F133" s="4"/>
    </row>
    <row r="134" spans="1:6" ht="17.25" customHeight="1">
      <c r="A134" s="4"/>
      <c r="B134" s="4"/>
      <c r="C134" s="4"/>
      <c r="D134" s="4"/>
      <c r="E134" s="4"/>
      <c r="F134" s="4"/>
    </row>
    <row r="135" spans="1:6" ht="17.25" customHeight="1">
      <c r="A135" s="4"/>
      <c r="B135" s="4"/>
      <c r="C135" s="4"/>
      <c r="D135" s="4"/>
      <c r="E135" s="4"/>
      <c r="F135" s="4"/>
    </row>
    <row r="136" spans="1:6" ht="17.25" customHeight="1">
      <c r="A136" s="4"/>
      <c r="B136" s="4"/>
      <c r="C136" s="4"/>
      <c r="D136" s="4"/>
      <c r="E136" s="4"/>
      <c r="F136" s="4"/>
    </row>
    <row r="137" spans="1:6" ht="17.25" customHeight="1">
      <c r="A137" s="4"/>
      <c r="B137" s="4"/>
      <c r="C137" s="4"/>
      <c r="D137" s="4"/>
      <c r="E137" s="4"/>
      <c r="F137" s="4"/>
    </row>
    <row r="138" spans="1:6" ht="17.25" customHeight="1">
      <c r="A138" s="4"/>
      <c r="B138" s="4"/>
      <c r="C138" s="4"/>
      <c r="D138" s="4"/>
      <c r="E138" s="4"/>
      <c r="F138" s="4"/>
    </row>
    <row r="139" spans="1:6" ht="17.25" customHeight="1">
      <c r="A139" s="4"/>
      <c r="B139" s="4"/>
      <c r="C139" s="4"/>
      <c r="D139" s="4"/>
      <c r="E139" s="4"/>
      <c r="F139" s="4"/>
    </row>
    <row r="140" spans="1:6" ht="17.25" customHeight="1">
      <c r="A140" s="4"/>
      <c r="B140" s="4"/>
      <c r="C140" s="4"/>
      <c r="D140" s="4"/>
      <c r="E140" s="4"/>
      <c r="F140" s="4"/>
    </row>
    <row r="141" spans="1:6" ht="17.25" customHeight="1">
      <c r="A141" s="4"/>
      <c r="B141" s="4"/>
      <c r="C141" s="4"/>
      <c r="D141" s="4"/>
      <c r="E141" s="4"/>
      <c r="F141" s="4"/>
    </row>
    <row r="142" spans="1:6" ht="17.25" customHeight="1">
      <c r="A142" s="4"/>
      <c r="B142" s="4"/>
      <c r="C142" s="4"/>
      <c r="D142" s="4"/>
      <c r="E142" s="4"/>
      <c r="F142" s="4"/>
    </row>
    <row r="143" spans="1:6" ht="17.25" customHeight="1">
      <c r="A143" s="4"/>
      <c r="B143" s="4"/>
      <c r="C143" s="4"/>
      <c r="D143" s="4"/>
      <c r="E143" s="4"/>
      <c r="F143" s="4"/>
    </row>
    <row r="144" spans="1:6" ht="17.25" customHeight="1">
      <c r="A144" s="4"/>
      <c r="B144" s="4"/>
      <c r="C144" s="4"/>
      <c r="D144" s="4"/>
      <c r="E144" s="4"/>
      <c r="F144" s="4"/>
    </row>
    <row r="145" spans="1:6" ht="17.25" customHeight="1">
      <c r="A145" s="4"/>
      <c r="B145" s="4"/>
      <c r="C145" s="4"/>
      <c r="D145" s="4"/>
      <c r="E145" s="4"/>
      <c r="F145" s="4"/>
    </row>
    <row r="146" spans="1:6" ht="17.25" customHeight="1">
      <c r="A146" s="4"/>
      <c r="B146" s="4"/>
      <c r="C146" s="4"/>
      <c r="D146" s="4"/>
      <c r="E146" s="4"/>
      <c r="F146" s="4"/>
    </row>
    <row r="147" spans="1:6" ht="17.25" customHeight="1">
      <c r="A147" s="4"/>
      <c r="B147" s="4"/>
      <c r="C147" s="4"/>
      <c r="D147" s="4"/>
      <c r="E147" s="4"/>
      <c r="F147" s="4"/>
    </row>
    <row r="148" spans="1:6" ht="17.25" customHeight="1">
      <c r="A148" s="4"/>
      <c r="B148" s="4"/>
      <c r="C148" s="4"/>
      <c r="D148" s="4"/>
      <c r="E148" s="4"/>
      <c r="F148" s="4"/>
    </row>
    <row r="149" spans="1:6" ht="17.25" customHeight="1">
      <c r="A149" s="4"/>
      <c r="B149" s="4"/>
      <c r="C149" s="4"/>
      <c r="D149" s="4"/>
      <c r="E149" s="4"/>
      <c r="F149" s="4"/>
    </row>
    <row r="150" spans="1:6" ht="17.25" customHeight="1">
      <c r="A150" s="4"/>
      <c r="B150" s="4"/>
      <c r="C150" s="4"/>
      <c r="D150" s="4"/>
      <c r="E150" s="4"/>
      <c r="F150" s="4"/>
    </row>
    <row r="151" spans="1:6" ht="17.25" customHeight="1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24" customHeight="1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27" customHeight="1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47.25" customHeight="1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5" customHeight="1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4.25" customHeight="1">
      <c r="A449" s="4"/>
      <c r="B449" s="4"/>
      <c r="C449" s="4"/>
      <c r="D449" s="4"/>
      <c r="E449" s="4"/>
      <c r="F449" s="4"/>
    </row>
    <row r="450" spans="1:6" ht="29.25" customHeight="1">
      <c r="A450" s="4"/>
      <c r="B450" s="4"/>
      <c r="C450" s="4"/>
      <c r="D450" s="4"/>
      <c r="E450" s="4"/>
      <c r="F450" s="4"/>
    </row>
    <row r="451" spans="1:6" ht="18.75" customHeight="1">
      <c r="A451" s="4"/>
      <c r="B451" s="4"/>
      <c r="C451" s="4"/>
      <c r="D451" s="4"/>
      <c r="E451" s="4"/>
      <c r="F451" s="4"/>
    </row>
    <row r="452" spans="1:6" ht="12.75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  <row r="463" spans="1:6" ht="12.75">
      <c r="A463" s="4"/>
      <c r="B463" s="4"/>
      <c r="C463" s="4"/>
      <c r="D463" s="4"/>
      <c r="E463" s="4"/>
      <c r="F463" s="4"/>
    </row>
    <row r="464" spans="1:6" ht="12.75">
      <c r="A464" s="4"/>
      <c r="B464" s="4"/>
      <c r="C464" s="4"/>
      <c r="D464" s="4"/>
      <c r="E464" s="4"/>
      <c r="F464" s="4"/>
    </row>
    <row r="465" spans="1:6" ht="12.75">
      <c r="A465" s="4"/>
      <c r="B465" s="4"/>
      <c r="C465" s="4"/>
      <c r="D465" s="4"/>
      <c r="E465" s="4"/>
      <c r="F465" s="4"/>
    </row>
  </sheetData>
  <mergeCells count="11">
    <mergeCell ref="F52:F54"/>
    <mergeCell ref="F9:F10"/>
    <mergeCell ref="D9:D10"/>
    <mergeCell ref="A9:C9"/>
    <mergeCell ref="E9:E10"/>
    <mergeCell ref="A52:D54"/>
    <mergeCell ref="E52:E54"/>
    <mergeCell ref="D1:F1"/>
    <mergeCell ref="D2:F2"/>
    <mergeCell ref="D4:F4"/>
    <mergeCell ref="D3:F3"/>
  </mergeCells>
  <printOptions horizontalCentered="1"/>
  <pageMargins left="0.5905511811023623" right="0.5905511811023623" top="0.3937007874015748" bottom="0.5905511811023623" header="0" footer="0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5"/>
  <sheetViews>
    <sheetView showGridLines="0" zoomScale="75" zoomScaleNormal="75" workbookViewId="0" topLeftCell="A1">
      <selection activeCell="K11" sqref="K11"/>
    </sheetView>
  </sheetViews>
  <sheetFormatPr defaultColWidth="9.00390625" defaultRowHeight="12.75"/>
  <cols>
    <col min="1" max="1" width="7.125" style="1" customWidth="1"/>
    <col min="2" max="2" width="12.625" style="1" customWidth="1"/>
    <col min="3" max="3" width="11.25390625" style="1" customWidth="1"/>
    <col min="4" max="4" width="49.25390625" style="2" customWidth="1"/>
    <col min="5" max="5" width="31.25390625" style="2" customWidth="1"/>
    <col min="6" max="6" width="9.25390625" style="4" customWidth="1"/>
    <col min="7" max="7" width="10.375" style="4" bestFit="1" customWidth="1"/>
    <col min="8" max="8" width="10.875" style="4" customWidth="1"/>
    <col min="9" max="9" width="12.00390625" style="4" customWidth="1"/>
    <col min="10" max="10" width="10.375" style="4" customWidth="1"/>
    <col min="11" max="16384" width="9.125" style="4" customWidth="1"/>
  </cols>
  <sheetData>
    <row r="1" spans="4:5" ht="17.25" customHeight="1">
      <c r="D1" s="592"/>
      <c r="E1" s="592"/>
    </row>
    <row r="2" spans="4:5" ht="2.25" customHeight="1" hidden="1">
      <c r="D2" s="592"/>
      <c r="E2" s="592"/>
    </row>
    <row r="3" ht="12" customHeight="1" hidden="1"/>
    <row r="4" spans="4:6" ht="20.25" customHeight="1">
      <c r="D4" s="592" t="s">
        <v>272</v>
      </c>
      <c r="E4" s="592"/>
      <c r="F4" s="577"/>
    </row>
    <row r="5" spans="4:6" ht="21" customHeight="1">
      <c r="D5" s="592" t="s">
        <v>254</v>
      </c>
      <c r="E5" s="592"/>
      <c r="F5" s="577"/>
    </row>
    <row r="6" spans="4:6" ht="23.25" customHeight="1">
      <c r="D6" s="592" t="s">
        <v>635</v>
      </c>
      <c r="E6" s="592"/>
      <c r="F6" s="577"/>
    </row>
    <row r="7" spans="4:6" ht="21" customHeight="1">
      <c r="D7" s="592" t="s">
        <v>636</v>
      </c>
      <c r="E7" s="592"/>
      <c r="F7" s="577"/>
    </row>
    <row r="8" spans="1:5" ht="70.5" customHeight="1">
      <c r="A8" s="119" t="s">
        <v>273</v>
      </c>
      <c r="B8" s="119"/>
      <c r="C8" s="119"/>
      <c r="D8" s="120"/>
      <c r="E8" s="120"/>
    </row>
    <row r="9" spans="1:5" ht="21.75" customHeight="1">
      <c r="A9" s="123" t="s">
        <v>274</v>
      </c>
      <c r="B9" s="119"/>
      <c r="C9" s="119"/>
      <c r="D9" s="123"/>
      <c r="E9" s="123"/>
    </row>
    <row r="10" spans="1:5" ht="21.75" customHeight="1">
      <c r="A10" s="123" t="s">
        <v>275</v>
      </c>
      <c r="B10" s="119"/>
      <c r="C10" s="119"/>
      <c r="D10" s="123"/>
      <c r="E10" s="123"/>
    </row>
    <row r="11" spans="1:5" ht="36.75" customHeight="1" thickBot="1">
      <c r="A11" s="123"/>
      <c r="B11" s="119"/>
      <c r="C11" s="119"/>
      <c r="D11" s="123"/>
      <c r="E11" s="124"/>
    </row>
    <row r="12" spans="1:5" ht="21.75" customHeight="1" thickBot="1">
      <c r="A12" s="599" t="s">
        <v>257</v>
      </c>
      <c r="B12" s="600"/>
      <c r="C12" s="601"/>
      <c r="D12" s="598" t="s">
        <v>7</v>
      </c>
      <c r="E12" s="598" t="s">
        <v>276</v>
      </c>
    </row>
    <row r="13" spans="1:5" ht="27.75" customHeight="1">
      <c r="A13" s="125" t="s">
        <v>6</v>
      </c>
      <c r="B13" s="126" t="s">
        <v>260</v>
      </c>
      <c r="C13" s="126" t="s">
        <v>261</v>
      </c>
      <c r="D13" s="591"/>
      <c r="E13" s="591"/>
    </row>
    <row r="14" spans="1:5" ht="18">
      <c r="A14" s="7">
        <v>1</v>
      </c>
      <c r="B14" s="54">
        <v>2</v>
      </c>
      <c r="C14" s="54">
        <v>3</v>
      </c>
      <c r="D14" s="8">
        <v>4</v>
      </c>
      <c r="E14" s="8">
        <v>5</v>
      </c>
    </row>
    <row r="15" spans="1:5" ht="41.25" thickBot="1">
      <c r="A15" s="17">
        <v>750</v>
      </c>
      <c r="B15" s="17"/>
      <c r="C15" s="17"/>
      <c r="D15" s="18" t="s">
        <v>262</v>
      </c>
      <c r="E15" s="19">
        <f>E16</f>
        <v>77100</v>
      </c>
    </row>
    <row r="16" spans="1:5" ht="27" customHeight="1" thickTop="1">
      <c r="A16" s="38"/>
      <c r="B16" s="127">
        <v>75011</v>
      </c>
      <c r="C16" s="127"/>
      <c r="D16" s="128" t="s">
        <v>131</v>
      </c>
      <c r="E16" s="129">
        <f>E17</f>
        <v>77100</v>
      </c>
    </row>
    <row r="17" spans="1:5" ht="81.75" customHeight="1">
      <c r="A17" s="38"/>
      <c r="B17" s="143"/>
      <c r="C17" s="132">
        <v>235</v>
      </c>
      <c r="D17" s="133" t="s">
        <v>277</v>
      </c>
      <c r="E17" s="134">
        <v>77100</v>
      </c>
    </row>
    <row r="18" spans="1:5" ht="39" customHeight="1">
      <c r="A18" s="38"/>
      <c r="B18" s="38"/>
      <c r="C18" s="136"/>
      <c r="D18" s="156" t="s">
        <v>278</v>
      </c>
      <c r="E18" s="141"/>
    </row>
    <row r="19" spans="1:5" ht="38.25" customHeight="1">
      <c r="A19" s="38"/>
      <c r="B19" s="38"/>
      <c r="C19" s="144"/>
      <c r="D19" s="157"/>
      <c r="E19" s="158"/>
    </row>
    <row r="20" spans="1:5" ht="21" thickBot="1">
      <c r="A20" s="17">
        <v>853</v>
      </c>
      <c r="B20" s="17"/>
      <c r="C20" s="159"/>
      <c r="D20" s="18" t="s">
        <v>72</v>
      </c>
      <c r="E20" s="19">
        <f>E22</f>
        <v>500</v>
      </c>
    </row>
    <row r="21" spans="1:5" ht="9.75" customHeight="1" thickTop="1">
      <c r="A21" s="20"/>
      <c r="B21" s="38"/>
      <c r="C21" s="136"/>
      <c r="D21" s="98"/>
      <c r="E21" s="98"/>
    </row>
    <row r="22" spans="1:5" ht="55.5" customHeight="1">
      <c r="A22" s="20"/>
      <c r="B22" s="127">
        <v>85328</v>
      </c>
      <c r="C22" s="104"/>
      <c r="D22" s="128" t="s">
        <v>195</v>
      </c>
      <c r="E22" s="129">
        <f>E23</f>
        <v>500</v>
      </c>
    </row>
    <row r="23" spans="1:5" ht="81">
      <c r="A23" s="20"/>
      <c r="B23" s="143"/>
      <c r="C23" s="160">
        <v>235</v>
      </c>
      <c r="D23" s="133" t="s">
        <v>277</v>
      </c>
      <c r="E23" s="134">
        <v>500</v>
      </c>
    </row>
    <row r="24" spans="1:5" ht="47.25" customHeight="1">
      <c r="A24" s="20"/>
      <c r="B24" s="38"/>
      <c r="C24" s="136"/>
      <c r="D24" s="161" t="s">
        <v>279</v>
      </c>
      <c r="E24" s="141"/>
    </row>
    <row r="25" spans="1:5" ht="37.5" customHeight="1">
      <c r="A25" s="38"/>
      <c r="B25" s="38"/>
      <c r="C25" s="144"/>
      <c r="D25" s="157"/>
      <c r="E25" s="158"/>
    </row>
    <row r="26" spans="1:5" ht="12.75" customHeight="1">
      <c r="A26" s="566" t="s">
        <v>280</v>
      </c>
      <c r="B26" s="567"/>
      <c r="C26" s="567"/>
      <c r="D26" s="568"/>
      <c r="E26" s="604">
        <f>E15+E20</f>
        <v>77600</v>
      </c>
    </row>
    <row r="27" spans="1:5" ht="12.75" customHeight="1">
      <c r="A27" s="560"/>
      <c r="B27" s="561"/>
      <c r="C27" s="561"/>
      <c r="D27" s="562"/>
      <c r="E27" s="605"/>
    </row>
    <row r="28" spans="1:5" ht="21.75" customHeight="1">
      <c r="A28" s="563"/>
      <c r="B28" s="602"/>
      <c r="C28" s="602"/>
      <c r="D28" s="603"/>
      <c r="E28" s="606"/>
    </row>
    <row r="29" spans="1:5" ht="15" customHeight="1">
      <c r="A29" s="162"/>
      <c r="B29" s="162"/>
      <c r="C29" s="162"/>
      <c r="D29" s="162"/>
      <c r="E29" s="163"/>
    </row>
    <row r="30" spans="1:5" ht="39" customHeight="1">
      <c r="A30" s="565"/>
      <c r="B30" s="565"/>
      <c r="C30" s="565"/>
      <c r="D30" s="565"/>
      <c r="E30" s="565"/>
    </row>
    <row r="31" spans="1:5" ht="39" customHeight="1">
      <c r="A31" s="164"/>
      <c r="B31" s="164"/>
      <c r="C31" s="164"/>
      <c r="D31" s="164"/>
      <c r="E31" s="164"/>
    </row>
    <row r="32" spans="1:5" ht="18" customHeight="1">
      <c r="A32" s="164"/>
      <c r="B32" s="164"/>
      <c r="C32" s="164"/>
      <c r="D32" s="164"/>
      <c r="E32" s="16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7.25" customHeight="1">
      <c r="A92" s="4"/>
      <c r="B92" s="4"/>
      <c r="C92" s="4"/>
      <c r="D92" s="4"/>
      <c r="E92" s="4"/>
    </row>
    <row r="93" spans="1:5" ht="17.25" customHeight="1">
      <c r="A93" s="4"/>
      <c r="B93" s="4"/>
      <c r="C93" s="4"/>
      <c r="D93" s="4"/>
      <c r="E93" s="4"/>
    </row>
    <row r="94" spans="1:5" ht="17.25" customHeight="1">
      <c r="A94" s="4"/>
      <c r="B94" s="4"/>
      <c r="C94" s="4"/>
      <c r="D94" s="4"/>
      <c r="E94" s="4"/>
    </row>
    <row r="95" spans="1:5" ht="17.25" customHeight="1">
      <c r="A95" s="4"/>
      <c r="B95" s="4"/>
      <c r="C95" s="4"/>
      <c r="D95" s="4"/>
      <c r="E95" s="4"/>
    </row>
    <row r="96" spans="1:5" ht="17.25" customHeight="1">
      <c r="A96" s="4"/>
      <c r="B96" s="4"/>
      <c r="C96" s="4"/>
      <c r="D96" s="4"/>
      <c r="E96" s="4"/>
    </row>
    <row r="97" spans="1:5" ht="17.25" customHeight="1">
      <c r="A97" s="4"/>
      <c r="B97" s="4"/>
      <c r="C97" s="4"/>
      <c r="D97" s="4"/>
      <c r="E97" s="4"/>
    </row>
    <row r="98" spans="1:5" ht="17.25" customHeight="1">
      <c r="A98" s="4"/>
      <c r="B98" s="4"/>
      <c r="C98" s="4"/>
      <c r="D98" s="4"/>
      <c r="E98" s="4"/>
    </row>
    <row r="99" spans="1:5" ht="17.25" customHeight="1">
      <c r="A99" s="4"/>
      <c r="B99" s="4"/>
      <c r="C99" s="4"/>
      <c r="D99" s="4"/>
      <c r="E99" s="4"/>
    </row>
    <row r="100" spans="1:5" ht="17.25" customHeight="1">
      <c r="A100" s="4"/>
      <c r="B100" s="4"/>
      <c r="C100" s="4"/>
      <c r="D100" s="4"/>
      <c r="E100" s="4"/>
    </row>
    <row r="101" spans="1:5" ht="17.25" customHeight="1">
      <c r="A101" s="4"/>
      <c r="B101" s="4"/>
      <c r="C101" s="4"/>
      <c r="D101" s="4"/>
      <c r="E101" s="4"/>
    </row>
    <row r="102" spans="1:5" ht="17.25" customHeight="1">
      <c r="A102" s="4"/>
      <c r="B102" s="4"/>
      <c r="C102" s="4"/>
      <c r="D102" s="4"/>
      <c r="E102" s="4"/>
    </row>
    <row r="103" spans="1:5" ht="17.25" customHeight="1">
      <c r="A103" s="4"/>
      <c r="B103" s="4"/>
      <c r="C103" s="4"/>
      <c r="D103" s="4"/>
      <c r="E103" s="4"/>
    </row>
    <row r="104" spans="1:5" ht="17.25" customHeight="1">
      <c r="A104" s="4"/>
      <c r="B104" s="4"/>
      <c r="C104" s="4"/>
      <c r="D104" s="4"/>
      <c r="E104" s="4"/>
    </row>
    <row r="105" spans="1:5" ht="17.25" customHeight="1">
      <c r="A105" s="4"/>
      <c r="B105" s="4"/>
      <c r="C105" s="4"/>
      <c r="D105" s="4"/>
      <c r="E105" s="4"/>
    </row>
    <row r="106" spans="1:5" ht="13.5" customHeight="1">
      <c r="A106" s="4"/>
      <c r="B106" s="4"/>
      <c r="C106" s="4"/>
      <c r="D106" s="4"/>
      <c r="E106" s="4"/>
    </row>
    <row r="107" spans="1:5" ht="13.5" customHeight="1">
      <c r="A107" s="4"/>
      <c r="B107" s="4"/>
      <c r="C107" s="4"/>
      <c r="D107" s="4"/>
      <c r="E107" s="4"/>
    </row>
    <row r="108" spans="1:5" ht="13.5" customHeight="1">
      <c r="A108" s="4"/>
      <c r="B108" s="4"/>
      <c r="C108" s="4"/>
      <c r="D108" s="4"/>
      <c r="E108" s="4"/>
    </row>
    <row r="109" spans="1:5" ht="41.25" customHeight="1">
      <c r="A109" s="4"/>
      <c r="B109" s="4"/>
      <c r="C109" s="4"/>
      <c r="D109" s="4"/>
      <c r="E109" s="4"/>
    </row>
    <row r="110" spans="1:5" ht="17.25" customHeight="1">
      <c r="A110" s="4"/>
      <c r="B110" s="4"/>
      <c r="C110" s="4"/>
      <c r="D110" s="4"/>
      <c r="E110" s="4"/>
    </row>
    <row r="111" spans="1:5" ht="17.25" customHeight="1">
      <c r="A111" s="4"/>
      <c r="B111" s="4"/>
      <c r="C111" s="4"/>
      <c r="D111" s="4"/>
      <c r="E111" s="4"/>
    </row>
    <row r="112" spans="1:5" ht="17.25" customHeight="1">
      <c r="A112" s="4"/>
      <c r="B112" s="4"/>
      <c r="C112" s="4"/>
      <c r="D112" s="4"/>
      <c r="E112" s="4"/>
    </row>
    <row r="113" spans="1:5" ht="17.25" customHeight="1">
      <c r="A113" s="4"/>
      <c r="B113" s="4"/>
      <c r="C113" s="4"/>
      <c r="D113" s="4"/>
      <c r="E113" s="4"/>
    </row>
    <row r="114" spans="1:5" ht="17.25" customHeight="1">
      <c r="A114" s="4"/>
      <c r="B114" s="4"/>
      <c r="C114" s="4"/>
      <c r="D114" s="4"/>
      <c r="E114" s="4"/>
    </row>
    <row r="115" spans="1:5" ht="17.25" customHeight="1">
      <c r="A115" s="4"/>
      <c r="B115" s="4"/>
      <c r="C115" s="4"/>
      <c r="D115" s="4"/>
      <c r="E115" s="4"/>
    </row>
    <row r="116" spans="1:5" ht="17.25" customHeight="1">
      <c r="A116" s="4"/>
      <c r="B116" s="4"/>
      <c r="C116" s="4"/>
      <c r="D116" s="4"/>
      <c r="E116" s="4"/>
    </row>
    <row r="117" spans="1:5" ht="17.25" customHeight="1">
      <c r="A117" s="4"/>
      <c r="B117" s="4"/>
      <c r="C117" s="4"/>
      <c r="D117" s="4"/>
      <c r="E117" s="4"/>
    </row>
    <row r="118" spans="1:5" ht="17.25" customHeight="1">
      <c r="A118" s="4"/>
      <c r="B118" s="4"/>
      <c r="C118" s="4"/>
      <c r="D118" s="4"/>
      <c r="E118" s="4"/>
    </row>
    <row r="119" spans="1:5" ht="17.25" customHeight="1">
      <c r="A119" s="4"/>
      <c r="B119" s="4"/>
      <c r="C119" s="4"/>
      <c r="D119" s="4"/>
      <c r="E119" s="4"/>
    </row>
    <row r="120" spans="1:5" ht="17.25" customHeight="1">
      <c r="A120" s="4"/>
      <c r="B120" s="4"/>
      <c r="C120" s="4"/>
      <c r="D120" s="4"/>
      <c r="E120" s="4"/>
    </row>
    <row r="121" spans="1:5" ht="17.25" customHeight="1">
      <c r="A121" s="4"/>
      <c r="B121" s="4"/>
      <c r="C121" s="4"/>
      <c r="D121" s="4"/>
      <c r="E121" s="4"/>
    </row>
    <row r="122" spans="1:5" ht="17.25" customHeight="1">
      <c r="A122" s="4"/>
      <c r="B122" s="4"/>
      <c r="C122" s="4"/>
      <c r="D122" s="4"/>
      <c r="E122" s="4"/>
    </row>
    <row r="123" spans="1:5" ht="17.25" customHeight="1">
      <c r="A123" s="4"/>
      <c r="B123" s="4"/>
      <c r="C123" s="4"/>
      <c r="D123" s="4"/>
      <c r="E123" s="4"/>
    </row>
    <row r="124" spans="1:5" ht="17.25" customHeight="1">
      <c r="A124" s="4"/>
      <c r="B124" s="4"/>
      <c r="C124" s="4"/>
      <c r="D124" s="4"/>
      <c r="E124" s="4"/>
    </row>
    <row r="125" spans="1:5" ht="17.25" customHeight="1">
      <c r="A125" s="4"/>
      <c r="B125" s="4"/>
      <c r="C125" s="4"/>
      <c r="D125" s="4"/>
      <c r="E125" s="4"/>
    </row>
    <row r="126" spans="1:5" ht="17.25" customHeight="1">
      <c r="A126" s="4"/>
      <c r="B126" s="4"/>
      <c r="C126" s="4"/>
      <c r="D126" s="4"/>
      <c r="E126" s="4"/>
    </row>
    <row r="127" spans="1:5" ht="17.25" customHeight="1">
      <c r="A127" s="4"/>
      <c r="B127" s="4"/>
      <c r="C127" s="4"/>
      <c r="D127" s="4"/>
      <c r="E127" s="4"/>
    </row>
    <row r="128" spans="1:5" ht="17.25" customHeight="1">
      <c r="A128" s="4"/>
      <c r="B128" s="4"/>
      <c r="C128" s="4"/>
      <c r="D128" s="4"/>
      <c r="E128" s="4"/>
    </row>
    <row r="129" spans="1:5" ht="17.25" customHeight="1">
      <c r="A129" s="4"/>
      <c r="B129" s="4"/>
      <c r="C129" s="4"/>
      <c r="D129" s="4"/>
      <c r="E129" s="4"/>
    </row>
    <row r="130" spans="1:5" ht="17.25" customHeight="1">
      <c r="A130" s="4"/>
      <c r="B130" s="4"/>
      <c r="C130" s="4"/>
      <c r="D130" s="4"/>
      <c r="E130" s="4"/>
    </row>
    <row r="131" spans="1:5" ht="17.25" customHeight="1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24" customHeight="1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27" customHeight="1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47.25" customHeight="1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5" customHeight="1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4.25" customHeight="1">
      <c r="A429" s="4"/>
      <c r="B429" s="4"/>
      <c r="C429" s="4"/>
      <c r="D429" s="4"/>
      <c r="E429" s="4"/>
    </row>
    <row r="430" spans="1:5" ht="29.25" customHeight="1">
      <c r="A430" s="4"/>
      <c r="B430" s="4"/>
      <c r="C430" s="4"/>
      <c r="D430" s="4"/>
      <c r="E430" s="4"/>
    </row>
    <row r="431" spans="1:5" ht="18.75" customHeight="1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</sheetData>
  <mergeCells count="12">
    <mergeCell ref="D1:E1"/>
    <mergeCell ref="D2:E2"/>
    <mergeCell ref="A30:E30"/>
    <mergeCell ref="D4:F4"/>
    <mergeCell ref="D5:F5"/>
    <mergeCell ref="D6:F6"/>
    <mergeCell ref="D7:F7"/>
    <mergeCell ref="E12:E13"/>
    <mergeCell ref="A26:D28"/>
    <mergeCell ref="E26:E28"/>
    <mergeCell ref="D12:D13"/>
    <mergeCell ref="A12:C1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93"/>
  <sheetViews>
    <sheetView showGridLines="0" zoomScale="75" zoomScaleNormal="75" workbookViewId="0" topLeftCell="A1">
      <selection activeCell="A44" sqref="A44"/>
    </sheetView>
  </sheetViews>
  <sheetFormatPr defaultColWidth="9.00390625" defaultRowHeight="12.75"/>
  <cols>
    <col min="1" max="1" width="7.125" style="1" customWidth="1"/>
    <col min="2" max="2" width="12.625" style="1" customWidth="1"/>
    <col min="3" max="3" width="11.25390625" style="1" customWidth="1"/>
    <col min="4" max="4" width="49.25390625" style="2" customWidth="1"/>
    <col min="5" max="5" width="21.375" style="2" customWidth="1"/>
    <col min="6" max="6" width="21.375" style="155" customWidth="1"/>
    <col min="7" max="7" width="9.25390625" style="4" customWidth="1"/>
    <col min="8" max="8" width="10.375" style="4" bestFit="1" customWidth="1"/>
    <col min="9" max="9" width="10.875" style="4" customWidth="1"/>
    <col min="10" max="10" width="12.00390625" style="4" customWidth="1"/>
    <col min="11" max="11" width="10.375" style="4" customWidth="1"/>
    <col min="12" max="16384" width="9.125" style="4" customWidth="1"/>
  </cols>
  <sheetData>
    <row r="1" spans="1:6" ht="46.5" customHeight="1">
      <c r="A1" s="164"/>
      <c r="B1" s="164"/>
      <c r="C1" s="164"/>
      <c r="D1" s="592" t="s">
        <v>281</v>
      </c>
      <c r="E1" s="592"/>
      <c r="F1" s="577"/>
    </row>
    <row r="2" spans="1:6" ht="18" customHeight="1">
      <c r="A2" s="164"/>
      <c r="B2" s="164"/>
      <c r="C2" s="164"/>
      <c r="D2" s="592" t="s">
        <v>254</v>
      </c>
      <c r="E2" s="592"/>
      <c r="F2" s="577"/>
    </row>
    <row r="3" spans="1:6" ht="18" customHeight="1">
      <c r="A3" s="164"/>
      <c r="B3" s="164"/>
      <c r="C3" s="164"/>
      <c r="D3" s="592" t="s">
        <v>635</v>
      </c>
      <c r="E3" s="592"/>
      <c r="F3" s="577"/>
    </row>
    <row r="4" spans="1:6" ht="18" customHeight="1">
      <c r="A4" s="164"/>
      <c r="B4" s="164"/>
      <c r="C4" s="164"/>
      <c r="D4" s="592" t="s">
        <v>636</v>
      </c>
      <c r="E4" s="592"/>
      <c r="F4" s="577"/>
    </row>
    <row r="5" spans="1:6" ht="18" customHeight="1">
      <c r="A5" s="164"/>
      <c r="B5" s="164"/>
      <c r="C5" s="164"/>
      <c r="D5" s="117"/>
      <c r="E5" s="117"/>
      <c r="F5" s="5"/>
    </row>
    <row r="6" spans="1:6" ht="18" customHeight="1">
      <c r="A6" s="164"/>
      <c r="B6" s="164"/>
      <c r="C6" s="164"/>
      <c r="D6" s="117"/>
      <c r="E6" s="117"/>
      <c r="F6" s="5"/>
    </row>
    <row r="7" spans="1:6" ht="18" customHeight="1">
      <c r="A7" s="164"/>
      <c r="B7" s="164"/>
      <c r="C7" s="164"/>
      <c r="D7" s="164"/>
      <c r="E7" s="164"/>
      <c r="F7" s="164"/>
    </row>
    <row r="8" spans="1:6" ht="20.25">
      <c r="A8" s="119" t="s">
        <v>282</v>
      </c>
      <c r="B8" s="119"/>
      <c r="C8" s="119"/>
      <c r="D8" s="120"/>
      <c r="E8" s="120"/>
      <c r="F8" s="122"/>
    </row>
    <row r="9" spans="1:6" ht="20.25">
      <c r="A9" s="123" t="s">
        <v>283</v>
      </c>
      <c r="B9" s="119"/>
      <c r="C9" s="119"/>
      <c r="D9" s="123"/>
      <c r="E9" s="123"/>
      <c r="F9" s="122"/>
    </row>
    <row r="10" spans="1:6" ht="20.25">
      <c r="A10" s="123"/>
      <c r="B10" s="119"/>
      <c r="C10" s="119"/>
      <c r="D10" s="123"/>
      <c r="E10" s="123"/>
      <c r="F10" s="122"/>
    </row>
    <row r="11" spans="1:6" ht="20.25">
      <c r="A11" s="123"/>
      <c r="B11" s="119"/>
      <c r="C11" s="119"/>
      <c r="D11" s="123"/>
      <c r="E11" s="123"/>
      <c r="F11" s="122"/>
    </row>
    <row r="12" spans="1:6" ht="15" customHeight="1" thickBot="1">
      <c r="A12" s="4"/>
      <c r="D12" s="165"/>
      <c r="E12" s="165"/>
      <c r="F12" s="166" t="s">
        <v>5</v>
      </c>
    </row>
    <row r="13" spans="1:6" ht="21" customHeight="1" thickBot="1">
      <c r="A13" s="599" t="s">
        <v>257</v>
      </c>
      <c r="B13" s="600"/>
      <c r="C13" s="601"/>
      <c r="D13" s="598" t="s">
        <v>7</v>
      </c>
      <c r="E13" s="598" t="s">
        <v>258</v>
      </c>
      <c r="F13" s="596" t="s">
        <v>259</v>
      </c>
    </row>
    <row r="14" spans="1:6" ht="15.75">
      <c r="A14" s="125" t="s">
        <v>6</v>
      </c>
      <c r="B14" s="126" t="s">
        <v>260</v>
      </c>
      <c r="C14" s="126" t="s">
        <v>261</v>
      </c>
      <c r="D14" s="591"/>
      <c r="E14" s="591"/>
      <c r="F14" s="597"/>
    </row>
    <row r="15" spans="1:6" ht="15.75" customHeight="1">
      <c r="A15" s="7">
        <v>1</v>
      </c>
      <c r="B15" s="54">
        <v>2</v>
      </c>
      <c r="C15" s="54">
        <v>3</v>
      </c>
      <c r="D15" s="8">
        <v>4</v>
      </c>
      <c r="E15" s="8">
        <v>5</v>
      </c>
      <c r="F15" s="54">
        <v>6</v>
      </c>
    </row>
    <row r="16" spans="1:6" ht="40.5" customHeight="1" thickBot="1">
      <c r="A16" s="17">
        <v>710</v>
      </c>
      <c r="B16" s="17"/>
      <c r="C16" s="17"/>
      <c r="D16" s="18" t="s">
        <v>26</v>
      </c>
      <c r="E16" s="19">
        <f>E17</f>
        <v>6000</v>
      </c>
      <c r="F16" s="19">
        <f>F17</f>
        <v>6000</v>
      </c>
    </row>
    <row r="17" spans="1:6" ht="21" thickTop="1">
      <c r="A17" s="38"/>
      <c r="B17" s="127">
        <v>71035</v>
      </c>
      <c r="C17" s="127"/>
      <c r="D17" s="128" t="s">
        <v>129</v>
      </c>
      <c r="E17" s="129">
        <f>E18</f>
        <v>6000</v>
      </c>
      <c r="F17" s="130">
        <f>F21</f>
        <v>6000</v>
      </c>
    </row>
    <row r="18" spans="1:6" ht="101.25">
      <c r="A18" s="38"/>
      <c r="B18" s="143"/>
      <c r="C18" s="132">
        <v>202</v>
      </c>
      <c r="D18" s="133" t="s">
        <v>284</v>
      </c>
      <c r="E18" s="134">
        <v>6000</v>
      </c>
      <c r="F18" s="135">
        <v>0</v>
      </c>
    </row>
    <row r="19" spans="1:6" ht="20.25">
      <c r="A19" s="38"/>
      <c r="B19" s="38"/>
      <c r="C19" s="151"/>
      <c r="D19" s="161" t="s">
        <v>285</v>
      </c>
      <c r="E19" s="167"/>
      <c r="F19" s="168"/>
    </row>
    <row r="20" spans="1:6" ht="20.25">
      <c r="A20" s="38"/>
      <c r="B20" s="38"/>
      <c r="C20" s="151"/>
      <c r="D20" s="161"/>
      <c r="E20" s="167"/>
      <c r="F20" s="168"/>
    </row>
    <row r="21" spans="1:6" ht="23.25" customHeight="1">
      <c r="A21" s="38"/>
      <c r="B21" s="38"/>
      <c r="C21" s="151"/>
      <c r="D21" s="137" t="s">
        <v>264</v>
      </c>
      <c r="E21" s="138">
        <v>0</v>
      </c>
      <c r="F21" s="139">
        <v>6000</v>
      </c>
    </row>
    <row r="22" spans="1:6" ht="32.25" customHeight="1">
      <c r="A22" s="169"/>
      <c r="B22" s="169"/>
      <c r="C22" s="169"/>
      <c r="D22" s="170"/>
      <c r="E22" s="170"/>
      <c r="F22" s="171"/>
    </row>
    <row r="23" spans="1:6" ht="22.5" customHeight="1">
      <c r="A23" s="607" t="s">
        <v>271</v>
      </c>
      <c r="B23" s="608"/>
      <c r="C23" s="608"/>
      <c r="D23" s="609"/>
      <c r="E23" s="616">
        <f>E16</f>
        <v>6000</v>
      </c>
      <c r="F23" s="616">
        <f>F16</f>
        <v>6000</v>
      </c>
    </row>
    <row r="24" spans="1:6" ht="12.75" customHeight="1">
      <c r="A24" s="610"/>
      <c r="B24" s="611"/>
      <c r="C24" s="611"/>
      <c r="D24" s="612"/>
      <c r="E24" s="617"/>
      <c r="F24" s="617"/>
    </row>
    <row r="25" spans="1:6" ht="4.5" customHeight="1">
      <c r="A25" s="613"/>
      <c r="B25" s="614"/>
      <c r="C25" s="614"/>
      <c r="D25" s="615"/>
      <c r="E25" s="618"/>
      <c r="F25" s="618"/>
    </row>
    <row r="26" spans="1:6" ht="12.75">
      <c r="A26" s="172"/>
      <c r="B26" s="172"/>
      <c r="C26" s="172"/>
      <c r="D26" s="172"/>
      <c r="E26" s="172"/>
      <c r="F26" s="172"/>
    </row>
    <row r="27" spans="1:6" ht="12.75">
      <c r="A27" s="172"/>
      <c r="B27" s="172"/>
      <c r="C27" s="172"/>
      <c r="D27" s="172"/>
      <c r="E27" s="172"/>
      <c r="F27" s="172"/>
    </row>
    <row r="28" spans="1:6" ht="12.75">
      <c r="A28" s="172"/>
      <c r="B28" s="172"/>
      <c r="C28" s="172"/>
      <c r="D28" s="172"/>
      <c r="E28" s="172"/>
      <c r="F28" s="172"/>
    </row>
    <row r="29" spans="1:6" ht="12.75">
      <c r="A29" s="172"/>
      <c r="B29" s="172"/>
      <c r="C29" s="172"/>
      <c r="D29" s="172"/>
      <c r="E29" s="172"/>
      <c r="F29" s="172"/>
    </row>
    <row r="30" spans="1:6" ht="12.75">
      <c r="A30" s="172"/>
      <c r="B30" s="172"/>
      <c r="C30" s="172"/>
      <c r="D30" s="172"/>
      <c r="E30" s="172"/>
      <c r="F30" s="172"/>
    </row>
    <row r="31" spans="1:6" ht="12.75">
      <c r="A31" s="172"/>
      <c r="B31" s="172"/>
      <c r="C31" s="172"/>
      <c r="D31" s="172"/>
      <c r="E31" s="172"/>
      <c r="F31" s="172"/>
    </row>
    <row r="32" spans="1:6" ht="12.75">
      <c r="A32" s="172"/>
      <c r="B32" s="172"/>
      <c r="C32" s="172"/>
      <c r="D32" s="172"/>
      <c r="E32" s="172"/>
      <c r="F32" s="172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27.75" customHeight="1">
      <c r="A71" s="4"/>
      <c r="B71" s="4"/>
      <c r="C71" s="4"/>
      <c r="D71" s="4"/>
      <c r="E71" s="4"/>
      <c r="F71" s="4"/>
    </row>
    <row r="72" spans="1:6" ht="18.75" customHeight="1">
      <c r="A72" s="4"/>
      <c r="B72" s="4"/>
      <c r="C72" s="4"/>
      <c r="D72" s="4"/>
      <c r="E72" s="4"/>
      <c r="F72" s="4"/>
    </row>
    <row r="73" spans="1:6" ht="18.75" customHeight="1">
      <c r="A73" s="4"/>
      <c r="B73" s="4"/>
      <c r="C73" s="4"/>
      <c r="D73" s="4"/>
      <c r="E73" s="4"/>
      <c r="F73" s="4"/>
    </row>
    <row r="74" spans="1:6" ht="32.25" customHeight="1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7.25" customHeight="1">
      <c r="A140" s="4"/>
      <c r="B140" s="4"/>
      <c r="C140" s="4"/>
      <c r="D140" s="4"/>
      <c r="E140" s="4"/>
      <c r="F140" s="4"/>
    </row>
    <row r="141" spans="1:6" ht="17.25" customHeight="1">
      <c r="A141" s="4"/>
      <c r="B141" s="4"/>
      <c r="C141" s="4"/>
      <c r="D141" s="4"/>
      <c r="E141" s="4"/>
      <c r="F141" s="4"/>
    </row>
    <row r="142" spans="1:6" ht="17.25" customHeight="1">
      <c r="A142" s="4"/>
      <c r="B142" s="4"/>
      <c r="C142" s="4"/>
      <c r="D142" s="4"/>
      <c r="E142" s="4"/>
      <c r="F142" s="4"/>
    </row>
    <row r="143" spans="1:6" ht="17.25" customHeight="1">
      <c r="A143" s="4"/>
      <c r="B143" s="4"/>
      <c r="C143" s="4"/>
      <c r="D143" s="4"/>
      <c r="E143" s="4"/>
      <c r="F143" s="4"/>
    </row>
    <row r="144" spans="1:6" ht="17.25" customHeight="1">
      <c r="A144" s="4"/>
      <c r="B144" s="4"/>
      <c r="C144" s="4"/>
      <c r="D144" s="4"/>
      <c r="E144" s="4"/>
      <c r="F144" s="4"/>
    </row>
    <row r="145" spans="1:6" ht="17.25" customHeight="1">
      <c r="A145" s="4"/>
      <c r="B145" s="4"/>
      <c r="C145" s="4"/>
      <c r="D145" s="4"/>
      <c r="E145" s="4"/>
      <c r="F145" s="4"/>
    </row>
    <row r="146" spans="1:6" ht="17.25" customHeight="1">
      <c r="A146" s="4"/>
      <c r="B146" s="4"/>
      <c r="C146" s="4"/>
      <c r="D146" s="4"/>
      <c r="E146" s="4"/>
      <c r="F146" s="4"/>
    </row>
    <row r="147" spans="1:6" ht="17.25" customHeight="1">
      <c r="A147" s="4"/>
      <c r="B147" s="4"/>
      <c r="C147" s="4"/>
      <c r="D147" s="4"/>
      <c r="E147" s="4"/>
      <c r="F147" s="4"/>
    </row>
    <row r="148" spans="1:6" ht="17.25" customHeight="1">
      <c r="A148" s="4"/>
      <c r="B148" s="4"/>
      <c r="C148" s="4"/>
      <c r="D148" s="4"/>
      <c r="E148" s="4"/>
      <c r="F148" s="4"/>
    </row>
    <row r="149" spans="1:6" ht="17.25" customHeight="1">
      <c r="A149" s="4"/>
      <c r="B149" s="4"/>
      <c r="C149" s="4"/>
      <c r="D149" s="4"/>
      <c r="E149" s="4"/>
      <c r="F149" s="4"/>
    </row>
    <row r="150" spans="1:6" ht="17.25" customHeight="1">
      <c r="A150" s="4"/>
      <c r="B150" s="4"/>
      <c r="C150" s="4"/>
      <c r="D150" s="4"/>
      <c r="E150" s="4"/>
      <c r="F150" s="4"/>
    </row>
    <row r="151" spans="1:6" ht="17.25" customHeight="1">
      <c r="A151" s="4"/>
      <c r="B151" s="4"/>
      <c r="C151" s="4"/>
      <c r="D151" s="4"/>
      <c r="E151" s="4"/>
      <c r="F151" s="4"/>
    </row>
    <row r="152" spans="1:6" ht="17.25" customHeight="1">
      <c r="A152" s="4"/>
      <c r="B152" s="4"/>
      <c r="C152" s="4"/>
      <c r="D152" s="4"/>
      <c r="E152" s="4"/>
      <c r="F152" s="4"/>
    </row>
    <row r="153" spans="1:6" ht="17.25" customHeight="1">
      <c r="A153" s="4"/>
      <c r="B153" s="4"/>
      <c r="C153" s="4"/>
      <c r="D153" s="4"/>
      <c r="E153" s="4"/>
      <c r="F153" s="4"/>
    </row>
    <row r="154" spans="1:6" ht="13.5" customHeight="1">
      <c r="A154" s="4"/>
      <c r="B154" s="4"/>
      <c r="C154" s="4"/>
      <c r="D154" s="4"/>
      <c r="E154" s="4"/>
      <c r="F154" s="4"/>
    </row>
    <row r="155" spans="1:6" ht="13.5" customHeight="1">
      <c r="A155" s="4"/>
      <c r="B155" s="4"/>
      <c r="C155" s="4"/>
      <c r="D155" s="4"/>
      <c r="E155" s="4"/>
      <c r="F155" s="4"/>
    </row>
    <row r="156" spans="1:6" ht="13.5" customHeight="1">
      <c r="A156" s="4"/>
      <c r="B156" s="4"/>
      <c r="C156" s="4"/>
      <c r="D156" s="4"/>
      <c r="E156" s="4"/>
      <c r="F156" s="4"/>
    </row>
    <row r="157" spans="1:6" ht="41.25" customHeight="1">
      <c r="A157" s="4"/>
      <c r="B157" s="4"/>
      <c r="C157" s="4"/>
      <c r="D157" s="4"/>
      <c r="E157" s="4"/>
      <c r="F157" s="4"/>
    </row>
    <row r="158" spans="1:6" ht="17.25" customHeight="1">
      <c r="A158" s="4"/>
      <c r="B158" s="4"/>
      <c r="C158" s="4"/>
      <c r="D158" s="4"/>
      <c r="E158" s="4"/>
      <c r="F158" s="4"/>
    </row>
    <row r="159" spans="1:6" ht="17.25" customHeight="1">
      <c r="A159" s="4"/>
      <c r="B159" s="4"/>
      <c r="C159" s="4"/>
      <c r="D159" s="4"/>
      <c r="E159" s="4"/>
      <c r="F159" s="4"/>
    </row>
    <row r="160" spans="1:6" ht="17.25" customHeight="1">
      <c r="A160" s="4"/>
      <c r="B160" s="4"/>
      <c r="C160" s="4"/>
      <c r="D160" s="4"/>
      <c r="E160" s="4"/>
      <c r="F160" s="4"/>
    </row>
    <row r="161" spans="1:6" ht="17.25" customHeight="1">
      <c r="A161" s="4"/>
      <c r="B161" s="4"/>
      <c r="C161" s="4"/>
      <c r="D161" s="4"/>
      <c r="E161" s="4"/>
      <c r="F161" s="4"/>
    </row>
    <row r="162" spans="1:6" ht="17.25" customHeight="1">
      <c r="A162" s="4"/>
      <c r="B162" s="4"/>
      <c r="C162" s="4"/>
      <c r="D162" s="4"/>
      <c r="E162" s="4"/>
      <c r="F162" s="4"/>
    </row>
    <row r="163" spans="1:6" ht="17.25" customHeight="1">
      <c r="A163" s="4"/>
      <c r="B163" s="4"/>
      <c r="C163" s="4"/>
      <c r="D163" s="4"/>
      <c r="E163" s="4"/>
      <c r="F163" s="4"/>
    </row>
    <row r="164" spans="1:6" ht="17.25" customHeight="1">
      <c r="A164" s="4"/>
      <c r="B164" s="4"/>
      <c r="C164" s="4"/>
      <c r="D164" s="4"/>
      <c r="E164" s="4"/>
      <c r="F164" s="4"/>
    </row>
    <row r="165" spans="1:6" ht="17.25" customHeight="1">
      <c r="A165" s="4"/>
      <c r="B165" s="4"/>
      <c r="C165" s="4"/>
      <c r="D165" s="4"/>
      <c r="E165" s="4"/>
      <c r="F165" s="4"/>
    </row>
    <row r="166" spans="1:6" ht="17.25" customHeight="1">
      <c r="A166" s="4"/>
      <c r="B166" s="4"/>
      <c r="C166" s="4"/>
      <c r="D166" s="4"/>
      <c r="E166" s="4"/>
      <c r="F166" s="4"/>
    </row>
    <row r="167" spans="1:6" ht="17.25" customHeight="1">
      <c r="A167" s="4"/>
      <c r="B167" s="4"/>
      <c r="C167" s="4"/>
      <c r="D167" s="4"/>
      <c r="E167" s="4"/>
      <c r="F167" s="4"/>
    </row>
    <row r="168" spans="1:6" ht="17.25" customHeight="1">
      <c r="A168" s="4"/>
      <c r="B168" s="4"/>
      <c r="C168" s="4"/>
      <c r="D168" s="4"/>
      <c r="E168" s="4"/>
      <c r="F168" s="4"/>
    </row>
    <row r="169" spans="1:6" ht="17.25" customHeight="1">
      <c r="A169" s="4"/>
      <c r="B169" s="4"/>
      <c r="C169" s="4"/>
      <c r="D169" s="4"/>
      <c r="E169" s="4"/>
      <c r="F169" s="4"/>
    </row>
    <row r="170" spans="1:6" ht="17.25" customHeight="1">
      <c r="A170" s="4"/>
      <c r="B170" s="4"/>
      <c r="C170" s="4"/>
      <c r="D170" s="4"/>
      <c r="E170" s="4"/>
      <c r="F170" s="4"/>
    </row>
    <row r="171" spans="1:6" ht="17.25" customHeight="1">
      <c r="A171" s="4"/>
      <c r="B171" s="4"/>
      <c r="C171" s="4"/>
      <c r="D171" s="4"/>
      <c r="E171" s="4"/>
      <c r="F171" s="4"/>
    </row>
    <row r="172" spans="1:6" ht="17.25" customHeight="1">
      <c r="A172" s="4"/>
      <c r="B172" s="4"/>
      <c r="C172" s="4"/>
      <c r="D172" s="4"/>
      <c r="E172" s="4"/>
      <c r="F172" s="4"/>
    </row>
    <row r="173" spans="1:6" ht="17.25" customHeight="1">
      <c r="A173" s="4"/>
      <c r="B173" s="4"/>
      <c r="C173" s="4"/>
      <c r="D173" s="4"/>
      <c r="E173" s="4"/>
      <c r="F173" s="4"/>
    </row>
    <row r="174" spans="1:6" ht="17.25" customHeight="1">
      <c r="A174" s="4"/>
      <c r="B174" s="4"/>
      <c r="C174" s="4"/>
      <c r="D174" s="4"/>
      <c r="E174" s="4"/>
      <c r="F174" s="4"/>
    </row>
    <row r="175" spans="1:6" ht="17.25" customHeight="1">
      <c r="A175" s="4"/>
      <c r="B175" s="4"/>
      <c r="C175" s="4"/>
      <c r="D175" s="4"/>
      <c r="E175" s="4"/>
      <c r="F175" s="4"/>
    </row>
    <row r="176" spans="1:6" ht="17.25" customHeight="1">
      <c r="A176" s="4"/>
      <c r="B176" s="4"/>
      <c r="C176" s="4"/>
      <c r="D176" s="4"/>
      <c r="E176" s="4"/>
      <c r="F176" s="4"/>
    </row>
    <row r="177" spans="1:6" ht="17.25" customHeight="1">
      <c r="A177" s="4"/>
      <c r="B177" s="4"/>
      <c r="C177" s="4"/>
      <c r="D177" s="4"/>
      <c r="E177" s="4"/>
      <c r="F177" s="4"/>
    </row>
    <row r="178" spans="1:6" ht="17.25" customHeight="1">
      <c r="A178" s="4"/>
      <c r="B178" s="4"/>
      <c r="C178" s="4"/>
      <c r="D178" s="4"/>
      <c r="E178" s="4"/>
      <c r="F178" s="4"/>
    </row>
    <row r="179" spans="1:6" ht="17.25" customHeight="1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24" customHeight="1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27" customHeight="1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47.25" customHeight="1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5" customHeight="1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2.75">
      <c r="A449" s="4"/>
      <c r="B449" s="4"/>
      <c r="C449" s="4"/>
      <c r="D449" s="4"/>
      <c r="E449" s="4"/>
      <c r="F449" s="4"/>
    </row>
    <row r="450" spans="1:6" ht="12.75">
      <c r="A450" s="4"/>
      <c r="B450" s="4"/>
      <c r="C450" s="4"/>
      <c r="D450" s="4"/>
      <c r="E450" s="4"/>
      <c r="F450" s="4"/>
    </row>
    <row r="451" spans="1:6" ht="12.75">
      <c r="A451" s="4"/>
      <c r="B451" s="4"/>
      <c r="C451" s="4"/>
      <c r="D451" s="4"/>
      <c r="E451" s="4"/>
      <c r="F451" s="4"/>
    </row>
    <row r="452" spans="1:6" ht="12.75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  <row r="463" spans="1:6" ht="12.75">
      <c r="A463" s="4"/>
      <c r="B463" s="4"/>
      <c r="C463" s="4"/>
      <c r="D463" s="4"/>
      <c r="E463" s="4"/>
      <c r="F463" s="4"/>
    </row>
    <row r="464" spans="1:6" ht="12.75">
      <c r="A464" s="4"/>
      <c r="B464" s="4"/>
      <c r="C464" s="4"/>
      <c r="D464" s="4"/>
      <c r="E464" s="4"/>
      <c r="F464" s="4"/>
    </row>
    <row r="465" spans="1:6" ht="12.75">
      <c r="A465" s="4"/>
      <c r="B465" s="4"/>
      <c r="C465" s="4"/>
      <c r="D465" s="4"/>
      <c r="E465" s="4"/>
      <c r="F465" s="4"/>
    </row>
    <row r="466" spans="1:6" ht="12.75">
      <c r="A466" s="4"/>
      <c r="B466" s="4"/>
      <c r="C466" s="4"/>
      <c r="D466" s="4"/>
      <c r="E466" s="4"/>
      <c r="F466" s="4"/>
    </row>
    <row r="467" spans="1:6" ht="12.75">
      <c r="A467" s="4"/>
      <c r="B467" s="4"/>
      <c r="C467" s="4"/>
      <c r="D467" s="4"/>
      <c r="E467" s="4"/>
      <c r="F467" s="4"/>
    </row>
    <row r="468" spans="1:6" ht="12.75">
      <c r="A468" s="4"/>
      <c r="B468" s="4"/>
      <c r="C468" s="4"/>
      <c r="D468" s="4"/>
      <c r="E468" s="4"/>
      <c r="F468" s="4"/>
    </row>
    <row r="469" spans="1:6" ht="12.75">
      <c r="A469" s="4"/>
      <c r="B469" s="4"/>
      <c r="C469" s="4"/>
      <c r="D469" s="4"/>
      <c r="E469" s="4"/>
      <c r="F469" s="4"/>
    </row>
    <row r="470" spans="1:6" ht="12.75">
      <c r="A470" s="4"/>
      <c r="B470" s="4"/>
      <c r="C470" s="4"/>
      <c r="D470" s="4"/>
      <c r="E470" s="4"/>
      <c r="F470" s="4"/>
    </row>
    <row r="471" spans="1:6" ht="12.75">
      <c r="A471" s="4"/>
      <c r="B471" s="4"/>
      <c r="C471" s="4"/>
      <c r="D471" s="4"/>
      <c r="E471" s="4"/>
      <c r="F471" s="4"/>
    </row>
    <row r="472" spans="1:6" ht="12.75">
      <c r="A472" s="4"/>
      <c r="B472" s="4"/>
      <c r="C472" s="4"/>
      <c r="D472" s="4"/>
      <c r="E472" s="4"/>
      <c r="F472" s="4"/>
    </row>
    <row r="473" spans="1:6" ht="12.75">
      <c r="A473" s="4"/>
      <c r="B473" s="4"/>
      <c r="C473" s="4"/>
      <c r="D473" s="4"/>
      <c r="E473" s="4"/>
      <c r="F473" s="4"/>
    </row>
    <row r="474" spans="1:6" ht="12.75">
      <c r="A474" s="4"/>
      <c r="B474" s="4"/>
      <c r="C474" s="4"/>
      <c r="D474" s="4"/>
      <c r="E474" s="4"/>
      <c r="F474" s="4"/>
    </row>
    <row r="475" spans="1:6" ht="12.75">
      <c r="A475" s="4"/>
      <c r="B475" s="4"/>
      <c r="C475" s="4"/>
      <c r="D475" s="4"/>
      <c r="E475" s="4"/>
      <c r="F475" s="4"/>
    </row>
    <row r="476" spans="1:6" ht="12.75">
      <c r="A476" s="4"/>
      <c r="B476" s="4"/>
      <c r="C476" s="4"/>
      <c r="D476" s="4"/>
      <c r="E476" s="4"/>
      <c r="F476" s="4"/>
    </row>
    <row r="477" spans="1:6" ht="14.25" customHeight="1">
      <c r="A477" s="4"/>
      <c r="B477" s="4"/>
      <c r="C477" s="4"/>
      <c r="D477" s="4"/>
      <c r="E477" s="4"/>
      <c r="F477" s="4"/>
    </row>
    <row r="478" spans="1:6" ht="29.25" customHeight="1">
      <c r="A478" s="4"/>
      <c r="B478" s="4"/>
      <c r="C478" s="4"/>
      <c r="D478" s="4"/>
      <c r="E478" s="4"/>
      <c r="F478" s="4"/>
    </row>
    <row r="479" spans="1:6" ht="18.75" customHeight="1">
      <c r="A479" s="4"/>
      <c r="B479" s="4"/>
      <c r="C479" s="4"/>
      <c r="D479" s="4"/>
      <c r="E479" s="4"/>
      <c r="F479" s="4"/>
    </row>
    <row r="480" spans="1:6" ht="12.75">
      <c r="A480" s="4"/>
      <c r="B480" s="4"/>
      <c r="C480" s="4"/>
      <c r="D480" s="4"/>
      <c r="E480" s="4"/>
      <c r="F480" s="4"/>
    </row>
    <row r="481" spans="1:6" ht="12.75">
      <c r="A481" s="4"/>
      <c r="B481" s="4"/>
      <c r="C481" s="4"/>
      <c r="D481" s="4"/>
      <c r="E481" s="4"/>
      <c r="F481" s="4"/>
    </row>
    <row r="482" spans="1:6" ht="12.75">
      <c r="A482" s="4"/>
      <c r="B482" s="4"/>
      <c r="C482" s="4"/>
      <c r="D482" s="4"/>
      <c r="E482" s="4"/>
      <c r="F482" s="4"/>
    </row>
    <row r="483" spans="1:6" ht="12.75">
      <c r="A483" s="4"/>
      <c r="B483" s="4"/>
      <c r="C483" s="4"/>
      <c r="D483" s="4"/>
      <c r="E483" s="4"/>
      <c r="F483" s="4"/>
    </row>
    <row r="484" spans="1:6" ht="12.75">
      <c r="A484" s="4"/>
      <c r="B484" s="4"/>
      <c r="C484" s="4"/>
      <c r="D484" s="4"/>
      <c r="E484" s="4"/>
      <c r="F484" s="4"/>
    </row>
    <row r="485" spans="1:6" ht="12.75">
      <c r="A485" s="4"/>
      <c r="B485" s="4"/>
      <c r="C485" s="4"/>
      <c r="D485" s="4"/>
      <c r="E485" s="4"/>
      <c r="F485" s="4"/>
    </row>
    <row r="486" spans="1:6" ht="12.75">
      <c r="A486" s="4"/>
      <c r="B486" s="4"/>
      <c r="C486" s="4"/>
      <c r="D486" s="4"/>
      <c r="E486" s="4"/>
      <c r="F486" s="4"/>
    </row>
    <row r="487" spans="1:6" ht="12.75">
      <c r="A487" s="4"/>
      <c r="B487" s="4"/>
      <c r="C487" s="4"/>
      <c r="D487" s="4"/>
      <c r="E487" s="4"/>
      <c r="F487" s="4"/>
    </row>
    <row r="488" spans="1:6" ht="12.75">
      <c r="A488" s="4"/>
      <c r="B488" s="4"/>
      <c r="C488" s="4"/>
      <c r="D488" s="4"/>
      <c r="E488" s="4"/>
      <c r="F488" s="4"/>
    </row>
    <row r="489" spans="1:6" ht="12.75">
      <c r="A489" s="4"/>
      <c r="B489" s="4"/>
      <c r="C489" s="4"/>
      <c r="D489" s="4"/>
      <c r="E489" s="4"/>
      <c r="F489" s="4"/>
    </row>
    <row r="490" spans="1:6" ht="12.75">
      <c r="A490" s="4"/>
      <c r="B490" s="4"/>
      <c r="C490" s="4"/>
      <c r="D490" s="4"/>
      <c r="E490" s="4"/>
      <c r="F490" s="4"/>
    </row>
    <row r="491" spans="1:6" ht="12.75">
      <c r="A491" s="4"/>
      <c r="B491" s="4"/>
      <c r="C491" s="4"/>
      <c r="D491" s="4"/>
      <c r="E491" s="4"/>
      <c r="F491" s="4"/>
    </row>
    <row r="492" spans="1:6" ht="12.75">
      <c r="A492" s="4"/>
      <c r="B492" s="4"/>
      <c r="C492" s="4"/>
      <c r="D492" s="4"/>
      <c r="E492" s="4"/>
      <c r="F492" s="4"/>
    </row>
    <row r="493" spans="1:6" ht="12.75">
      <c r="A493" s="4"/>
      <c r="B493" s="4"/>
      <c r="C493" s="4"/>
      <c r="D493" s="4"/>
      <c r="E493" s="4"/>
      <c r="F493" s="4"/>
    </row>
  </sheetData>
  <mergeCells count="11">
    <mergeCell ref="A23:D25"/>
    <mergeCell ref="E23:E25"/>
    <mergeCell ref="F23:F25"/>
    <mergeCell ref="A13:C13"/>
    <mergeCell ref="D13:D14"/>
    <mergeCell ref="E13:E14"/>
    <mergeCell ref="F13:F14"/>
    <mergeCell ref="D1:F1"/>
    <mergeCell ref="D2:F2"/>
    <mergeCell ref="D3:F3"/>
    <mergeCell ref="D4:F4"/>
  </mergeCells>
  <printOptions horizontalCentered="1"/>
  <pageMargins left="0.5905511811023623" right="0.5905511811023623" top="0.1968503937007874" bottom="0.1968503937007874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66"/>
  <sheetViews>
    <sheetView showGridLines="0" zoomScale="75" zoomScaleNormal="75" workbookViewId="0" topLeftCell="A1">
      <selection activeCell="G121" sqref="G121"/>
    </sheetView>
  </sheetViews>
  <sheetFormatPr defaultColWidth="9.00390625" defaultRowHeight="12.75"/>
  <cols>
    <col min="1" max="1" width="7.125" style="1" customWidth="1"/>
    <col min="2" max="2" width="12.625" style="1" customWidth="1"/>
    <col min="3" max="3" width="11.25390625" style="1" customWidth="1"/>
    <col min="4" max="4" width="49.25390625" style="2" customWidth="1"/>
    <col min="5" max="5" width="21.375" style="2" customWidth="1"/>
    <col min="6" max="6" width="21.375" style="155" customWidth="1"/>
    <col min="7" max="7" width="9.25390625" style="4" customWidth="1"/>
    <col min="8" max="8" width="10.375" style="4" bestFit="1" customWidth="1"/>
    <col min="9" max="9" width="10.875" style="4" customWidth="1"/>
    <col min="10" max="10" width="12.00390625" style="4" customWidth="1"/>
    <col min="11" max="11" width="10.375" style="4" customWidth="1"/>
    <col min="12" max="16384" width="9.125" style="4" customWidth="1"/>
  </cols>
  <sheetData>
    <row r="1" spans="1:6" ht="20.25">
      <c r="A1" s="4"/>
      <c r="B1" s="4"/>
      <c r="C1" s="4"/>
      <c r="D1" s="592" t="s">
        <v>286</v>
      </c>
      <c r="E1" s="592"/>
      <c r="F1" s="577"/>
    </row>
    <row r="2" spans="1:6" ht="20.25">
      <c r="A2" s="4"/>
      <c r="B2" s="4"/>
      <c r="C2" s="4"/>
      <c r="D2" s="592" t="s">
        <v>254</v>
      </c>
      <c r="E2" s="592"/>
      <c r="F2" s="577"/>
    </row>
    <row r="3" spans="1:6" ht="20.25">
      <c r="A3" s="4"/>
      <c r="B3" s="4"/>
      <c r="C3" s="4"/>
      <c r="D3" s="592" t="s">
        <v>635</v>
      </c>
      <c r="E3" s="592"/>
      <c r="F3" s="577"/>
    </row>
    <row r="4" spans="1:6" ht="20.25">
      <c r="A4" s="4"/>
      <c r="B4" s="4"/>
      <c r="C4" s="4"/>
      <c r="D4" s="592" t="s">
        <v>636</v>
      </c>
      <c r="E4" s="592"/>
      <c r="F4" s="577"/>
    </row>
    <row r="5" spans="1:6" ht="20.25">
      <c r="A5" s="119" t="s">
        <v>282</v>
      </c>
      <c r="B5" s="119"/>
      <c r="C5" s="119"/>
      <c r="D5" s="120"/>
      <c r="E5" s="120"/>
      <c r="F5" s="122"/>
    </row>
    <row r="6" spans="1:6" ht="20.25">
      <c r="A6" s="123" t="s">
        <v>287</v>
      </c>
      <c r="B6" s="119"/>
      <c r="C6" s="119"/>
      <c r="D6" s="123"/>
      <c r="E6" s="123"/>
      <c r="F6" s="122"/>
    </row>
    <row r="7" spans="1:6" ht="20.25">
      <c r="A7" s="123" t="s">
        <v>288</v>
      </c>
      <c r="B7" s="119"/>
      <c r="C7" s="119"/>
      <c r="D7" s="123"/>
      <c r="E7" s="123"/>
      <c r="F7" s="122"/>
    </row>
    <row r="8" spans="1:6" ht="33.75" customHeight="1" thickBot="1">
      <c r="A8" s="4"/>
      <c r="D8" s="165"/>
      <c r="E8" s="165"/>
      <c r="F8" s="166" t="s">
        <v>5</v>
      </c>
    </row>
    <row r="9" spans="1:6" ht="18.75" thickBot="1">
      <c r="A9" s="599" t="s">
        <v>257</v>
      </c>
      <c r="B9" s="600"/>
      <c r="C9" s="601"/>
      <c r="D9" s="598" t="s">
        <v>7</v>
      </c>
      <c r="E9" s="598" t="s">
        <v>258</v>
      </c>
      <c r="F9" s="596" t="s">
        <v>259</v>
      </c>
    </row>
    <row r="10" spans="1:6" ht="15.75">
      <c r="A10" s="125" t="s">
        <v>6</v>
      </c>
      <c r="B10" s="126" t="s">
        <v>260</v>
      </c>
      <c r="C10" s="126" t="s">
        <v>261</v>
      </c>
      <c r="D10" s="591"/>
      <c r="E10" s="591"/>
      <c r="F10" s="597"/>
    </row>
    <row r="11" spans="1:6" ht="18">
      <c r="A11" s="7">
        <v>1</v>
      </c>
      <c r="B11" s="54">
        <v>2</v>
      </c>
      <c r="C11" s="54">
        <v>3</v>
      </c>
      <c r="D11" s="8">
        <v>4</v>
      </c>
      <c r="E11" s="8">
        <v>5</v>
      </c>
      <c r="F11" s="54">
        <v>6</v>
      </c>
    </row>
    <row r="12" spans="1:6" ht="21" thickBot="1">
      <c r="A12" s="17">
        <v>600</v>
      </c>
      <c r="B12" s="17"/>
      <c r="C12" s="17"/>
      <c r="D12" s="18" t="s">
        <v>12</v>
      </c>
      <c r="E12" s="19">
        <f>E13</f>
        <v>578935</v>
      </c>
      <c r="F12" s="19">
        <f>F13</f>
        <v>578935</v>
      </c>
    </row>
    <row r="13" spans="1:6" ht="21" thickTop="1">
      <c r="A13" s="38"/>
      <c r="B13" s="127">
        <v>60014</v>
      </c>
      <c r="C13" s="127"/>
      <c r="D13" s="128" t="s">
        <v>112</v>
      </c>
      <c r="E13" s="129">
        <f>E14</f>
        <v>578935</v>
      </c>
      <c r="F13" s="130">
        <f>F16</f>
        <v>578935</v>
      </c>
    </row>
    <row r="14" spans="1:6" ht="101.25">
      <c r="A14" s="38"/>
      <c r="B14" s="143"/>
      <c r="C14" s="132">
        <v>232</v>
      </c>
      <c r="D14" s="140" t="s">
        <v>289</v>
      </c>
      <c r="E14" s="141">
        <v>578935</v>
      </c>
      <c r="F14" s="142">
        <v>0</v>
      </c>
    </row>
    <row r="15" spans="1:6" ht="13.5" customHeight="1">
      <c r="A15" s="38"/>
      <c r="B15" s="38"/>
      <c r="C15" s="136"/>
      <c r="D15" s="140"/>
      <c r="E15" s="141"/>
      <c r="F15" s="142"/>
    </row>
    <row r="16" spans="1:6" ht="20.25">
      <c r="A16" s="38"/>
      <c r="B16" s="38"/>
      <c r="C16" s="136"/>
      <c r="D16" s="137" t="s">
        <v>264</v>
      </c>
      <c r="E16" s="138">
        <v>0</v>
      </c>
      <c r="F16" s="139">
        <v>578935</v>
      </c>
    </row>
    <row r="17" spans="1:6" ht="10.5" customHeight="1">
      <c r="A17" s="38"/>
      <c r="B17" s="38"/>
      <c r="C17" s="151"/>
      <c r="D17" s="173"/>
      <c r="E17" s="167"/>
      <c r="F17" s="168"/>
    </row>
    <row r="18" spans="1:6" ht="21" thickBot="1">
      <c r="A18" s="17">
        <v>750</v>
      </c>
      <c r="B18" s="17"/>
      <c r="C18" s="17"/>
      <c r="D18" s="18" t="s">
        <v>29</v>
      </c>
      <c r="E18" s="19">
        <f>E19</f>
        <v>82684</v>
      </c>
      <c r="F18" s="19">
        <f>F19</f>
        <v>82684</v>
      </c>
    </row>
    <row r="19" spans="1:6" ht="21" thickTop="1">
      <c r="A19" s="38"/>
      <c r="B19" s="127">
        <v>75020</v>
      </c>
      <c r="C19" s="127"/>
      <c r="D19" s="128" t="s">
        <v>132</v>
      </c>
      <c r="E19" s="129">
        <f>E20</f>
        <v>82684</v>
      </c>
      <c r="F19" s="130">
        <f>F22</f>
        <v>82684</v>
      </c>
    </row>
    <row r="20" spans="1:6" ht="102" customHeight="1">
      <c r="A20" s="38"/>
      <c r="B20" s="143"/>
      <c r="C20" s="132">
        <v>232</v>
      </c>
      <c r="D20" s="140" t="s">
        <v>290</v>
      </c>
      <c r="E20" s="141">
        <v>82684</v>
      </c>
      <c r="F20" s="142">
        <v>0</v>
      </c>
    </row>
    <row r="21" spans="1:6" ht="6" customHeight="1">
      <c r="A21" s="38"/>
      <c r="B21" s="38"/>
      <c r="C21" s="136"/>
      <c r="D21" s="140"/>
      <c r="E21" s="141"/>
      <c r="F21" s="142"/>
    </row>
    <row r="22" spans="1:6" ht="20.25">
      <c r="A22" s="38"/>
      <c r="B22" s="38"/>
      <c r="C22" s="136"/>
      <c r="D22" s="137" t="s">
        <v>264</v>
      </c>
      <c r="E22" s="138">
        <v>0</v>
      </c>
      <c r="F22" s="139">
        <v>82684</v>
      </c>
    </row>
    <row r="23" spans="1:6" ht="40.5">
      <c r="A23" s="38"/>
      <c r="B23" s="38"/>
      <c r="C23" s="136"/>
      <c r="D23" s="140" t="s">
        <v>265</v>
      </c>
      <c r="E23" s="141"/>
      <c r="F23" s="142">
        <v>82684</v>
      </c>
    </row>
    <row r="24" spans="1:6" ht="10.5" customHeight="1">
      <c r="A24" s="38"/>
      <c r="B24" s="38"/>
      <c r="C24" s="136"/>
      <c r="D24" s="140"/>
      <c r="E24" s="141"/>
      <c r="F24" s="142"/>
    </row>
    <row r="25" spans="1:6" ht="61.5" thickBot="1">
      <c r="A25" s="17">
        <v>754</v>
      </c>
      <c r="B25" s="17"/>
      <c r="C25" s="17"/>
      <c r="D25" s="18" t="s">
        <v>37</v>
      </c>
      <c r="E25" s="19">
        <f>E26</f>
        <v>29332</v>
      </c>
      <c r="F25" s="19">
        <f>F26</f>
        <v>29332</v>
      </c>
    </row>
    <row r="26" spans="1:6" ht="21" thickTop="1">
      <c r="A26" s="38"/>
      <c r="B26" s="127">
        <v>75414</v>
      </c>
      <c r="C26" s="127"/>
      <c r="D26" s="128" t="s">
        <v>146</v>
      </c>
      <c r="E26" s="129">
        <f>E27</f>
        <v>29332</v>
      </c>
      <c r="F26" s="130">
        <f>F29</f>
        <v>29332</v>
      </c>
    </row>
    <row r="27" spans="1:6" ht="101.25">
      <c r="A27" s="38"/>
      <c r="B27" s="143"/>
      <c r="C27" s="132">
        <v>232</v>
      </c>
      <c r="D27" s="140" t="s">
        <v>290</v>
      </c>
      <c r="E27" s="141">
        <v>29332</v>
      </c>
      <c r="F27" s="142">
        <v>0</v>
      </c>
    </row>
    <row r="28" spans="1:6" ht="9" customHeight="1">
      <c r="A28" s="38"/>
      <c r="B28" s="38"/>
      <c r="C28" s="136"/>
      <c r="D28" s="140"/>
      <c r="E28" s="141"/>
      <c r="F28" s="142"/>
    </row>
    <row r="29" spans="1:6" ht="20.25">
      <c r="A29" s="38"/>
      <c r="B29" s="38"/>
      <c r="C29" s="136"/>
      <c r="D29" s="137" t="s">
        <v>264</v>
      </c>
      <c r="E29" s="138">
        <v>0</v>
      </c>
      <c r="F29" s="139">
        <v>29332</v>
      </c>
    </row>
    <row r="30" spans="1:6" ht="40.5">
      <c r="A30" s="38"/>
      <c r="B30" s="38"/>
      <c r="C30" s="136"/>
      <c r="D30" s="140" t="s">
        <v>265</v>
      </c>
      <c r="E30" s="141"/>
      <c r="F30" s="142">
        <v>28332</v>
      </c>
    </row>
    <row r="31" spans="1:6" ht="9" customHeight="1">
      <c r="A31" s="38"/>
      <c r="B31" s="38"/>
      <c r="C31" s="136"/>
      <c r="D31" s="140"/>
      <c r="E31" s="141"/>
      <c r="F31" s="142"/>
    </row>
    <row r="32" spans="1:6" ht="41.25" thickBot="1">
      <c r="A32" s="17">
        <v>921</v>
      </c>
      <c r="B32" s="17"/>
      <c r="C32" s="17"/>
      <c r="D32" s="18" t="s">
        <v>89</v>
      </c>
      <c r="E32" s="19">
        <f>E33</f>
        <v>102300</v>
      </c>
      <c r="F32" s="19">
        <f>F33</f>
        <v>102300</v>
      </c>
    </row>
    <row r="33" spans="1:6" ht="21" thickTop="1">
      <c r="A33" s="38"/>
      <c r="B33" s="127">
        <v>92116</v>
      </c>
      <c r="C33" s="127"/>
      <c r="D33" s="128" t="s">
        <v>241</v>
      </c>
      <c r="E33" s="129">
        <f>E34</f>
        <v>102300</v>
      </c>
      <c r="F33" s="130">
        <f>F36</f>
        <v>102300</v>
      </c>
    </row>
    <row r="34" spans="1:6" ht="101.25">
      <c r="A34" s="38"/>
      <c r="B34" s="143"/>
      <c r="C34" s="132">
        <v>232</v>
      </c>
      <c r="D34" s="140" t="s">
        <v>290</v>
      </c>
      <c r="E34" s="141">
        <v>102300</v>
      </c>
      <c r="F34" s="142">
        <v>0</v>
      </c>
    </row>
    <row r="35" spans="1:6" ht="8.25" customHeight="1">
      <c r="A35" s="38"/>
      <c r="B35" s="38"/>
      <c r="C35" s="136"/>
      <c r="D35" s="140"/>
      <c r="E35" s="141"/>
      <c r="F35" s="142"/>
    </row>
    <row r="36" spans="1:6" ht="20.25">
      <c r="A36" s="38"/>
      <c r="B36" s="38"/>
      <c r="C36" s="136"/>
      <c r="D36" s="137" t="s">
        <v>264</v>
      </c>
      <c r="E36" s="138">
        <v>0</v>
      </c>
      <c r="F36" s="139">
        <v>102300</v>
      </c>
    </row>
    <row r="37" spans="1:6" ht="60.75">
      <c r="A37" s="38"/>
      <c r="B37" s="38"/>
      <c r="C37" s="151"/>
      <c r="D37" s="161" t="s">
        <v>291</v>
      </c>
      <c r="E37" s="167"/>
      <c r="F37" s="168"/>
    </row>
    <row r="38" spans="1:6" ht="3.75" customHeight="1">
      <c r="A38" s="38"/>
      <c r="B38" s="38"/>
      <c r="C38" s="151"/>
      <c r="D38" s="173"/>
      <c r="E38" s="167"/>
      <c r="F38" s="168"/>
    </row>
    <row r="39" spans="1:6" ht="12.75" customHeight="1">
      <c r="A39" s="607" t="s">
        <v>271</v>
      </c>
      <c r="B39" s="608"/>
      <c r="C39" s="608"/>
      <c r="D39" s="609"/>
      <c r="E39" s="616">
        <f>E12+E18+E25+E32</f>
        <v>793251</v>
      </c>
      <c r="F39" s="616">
        <f>F12+F18+F25+F32</f>
        <v>793251</v>
      </c>
    </row>
    <row r="40" spans="1:6" ht="12.75" customHeight="1">
      <c r="A40" s="610"/>
      <c r="B40" s="611"/>
      <c r="C40" s="611"/>
      <c r="D40" s="612"/>
      <c r="E40" s="617"/>
      <c r="F40" s="617"/>
    </row>
    <row r="41" spans="1:6" ht="2.25" customHeight="1">
      <c r="A41" s="613"/>
      <c r="B41" s="614"/>
      <c r="C41" s="614"/>
      <c r="D41" s="615"/>
      <c r="E41" s="618"/>
      <c r="F41" s="618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27.75" customHeight="1">
      <c r="A44" s="4"/>
      <c r="B44" s="4"/>
      <c r="C44" s="4"/>
      <c r="D44" s="4"/>
      <c r="E44" s="4"/>
      <c r="F44" s="4"/>
    </row>
    <row r="45" spans="1:6" ht="18.75" customHeight="1">
      <c r="A45" s="4"/>
      <c r="B45" s="4"/>
      <c r="C45" s="4"/>
      <c r="D45" s="4"/>
      <c r="E45" s="4"/>
      <c r="F45" s="4"/>
    </row>
    <row r="46" spans="1:6" ht="18.75" customHeight="1">
      <c r="A46" s="4"/>
      <c r="B46" s="4"/>
      <c r="C46" s="4"/>
      <c r="D46" s="4"/>
      <c r="E46" s="4"/>
      <c r="F46" s="4"/>
    </row>
    <row r="47" spans="1:6" ht="32.25" customHeight="1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7.25" customHeight="1">
      <c r="A113" s="4"/>
      <c r="B113" s="4"/>
      <c r="C113" s="4"/>
      <c r="D113" s="4"/>
      <c r="E113" s="4"/>
      <c r="F113" s="4"/>
    </row>
    <row r="114" spans="1:6" ht="17.25" customHeight="1">
      <c r="A114" s="4"/>
      <c r="B114" s="4"/>
      <c r="C114" s="4"/>
      <c r="D114" s="4"/>
      <c r="E114" s="4"/>
      <c r="F114" s="4"/>
    </row>
    <row r="115" spans="1:6" ht="17.25" customHeight="1">
      <c r="A115" s="4"/>
      <c r="B115" s="4"/>
      <c r="C115" s="4"/>
      <c r="D115" s="4"/>
      <c r="E115" s="4"/>
      <c r="F115" s="4"/>
    </row>
    <row r="116" spans="1:6" ht="17.25" customHeight="1">
      <c r="A116" s="4"/>
      <c r="B116" s="4"/>
      <c r="C116" s="4"/>
      <c r="D116" s="4"/>
      <c r="E116" s="4"/>
      <c r="F116" s="4"/>
    </row>
    <row r="117" spans="1:6" ht="17.25" customHeight="1">
      <c r="A117" s="4"/>
      <c r="B117" s="4"/>
      <c r="C117" s="4"/>
      <c r="D117" s="4"/>
      <c r="E117" s="4"/>
      <c r="F117" s="4"/>
    </row>
    <row r="118" spans="1:6" ht="17.25" customHeight="1">
      <c r="A118" s="4"/>
      <c r="B118" s="4"/>
      <c r="C118" s="4"/>
      <c r="D118" s="4"/>
      <c r="E118" s="4"/>
      <c r="F118" s="4"/>
    </row>
    <row r="119" spans="1:6" ht="17.25" customHeight="1">
      <c r="A119" s="4"/>
      <c r="B119" s="4"/>
      <c r="C119" s="4"/>
      <c r="D119" s="4"/>
      <c r="E119" s="4"/>
      <c r="F119" s="4"/>
    </row>
    <row r="120" spans="1:6" ht="17.25" customHeight="1">
      <c r="A120" s="4"/>
      <c r="B120" s="4"/>
      <c r="C120" s="4"/>
      <c r="D120" s="4"/>
      <c r="E120" s="4"/>
      <c r="F120" s="4"/>
    </row>
    <row r="121" spans="1:6" ht="17.25" customHeight="1">
      <c r="A121" s="4"/>
      <c r="B121" s="4"/>
      <c r="C121" s="4"/>
      <c r="D121" s="4"/>
      <c r="E121" s="4"/>
      <c r="F121" s="4"/>
    </row>
    <row r="122" spans="1:6" ht="17.25" customHeight="1">
      <c r="A122" s="4"/>
      <c r="B122" s="4"/>
      <c r="C122" s="4"/>
      <c r="D122" s="4"/>
      <c r="E122" s="4"/>
      <c r="F122" s="4"/>
    </row>
    <row r="123" spans="1:6" ht="17.25" customHeight="1">
      <c r="A123" s="4"/>
      <c r="B123" s="4"/>
      <c r="C123" s="4"/>
      <c r="D123" s="4"/>
      <c r="E123" s="4"/>
      <c r="F123" s="4"/>
    </row>
    <row r="124" spans="1:6" ht="17.25" customHeight="1">
      <c r="A124" s="4"/>
      <c r="B124" s="4"/>
      <c r="C124" s="4"/>
      <c r="D124" s="4"/>
      <c r="E124" s="4"/>
      <c r="F124" s="4"/>
    </row>
    <row r="125" spans="1:6" ht="17.25" customHeight="1">
      <c r="A125" s="4"/>
      <c r="B125" s="4"/>
      <c r="C125" s="4"/>
      <c r="D125" s="4"/>
      <c r="E125" s="4"/>
      <c r="F125" s="4"/>
    </row>
    <row r="126" spans="1:6" ht="17.25" customHeight="1">
      <c r="A126" s="4"/>
      <c r="B126" s="4"/>
      <c r="C126" s="4"/>
      <c r="D126" s="4"/>
      <c r="E126" s="4"/>
      <c r="F126" s="4"/>
    </row>
    <row r="127" spans="1:6" ht="13.5" customHeight="1">
      <c r="A127" s="4"/>
      <c r="B127" s="4"/>
      <c r="C127" s="4"/>
      <c r="D127" s="4"/>
      <c r="E127" s="4"/>
      <c r="F127" s="4"/>
    </row>
    <row r="128" spans="1:6" ht="13.5" customHeight="1">
      <c r="A128" s="4"/>
      <c r="B128" s="4"/>
      <c r="C128" s="4"/>
      <c r="D128" s="4"/>
      <c r="E128" s="4"/>
      <c r="F128" s="4"/>
    </row>
    <row r="129" spans="1:6" ht="13.5" customHeight="1">
      <c r="A129" s="4"/>
      <c r="B129" s="4"/>
      <c r="C129" s="4"/>
      <c r="D129" s="4"/>
      <c r="E129" s="4"/>
      <c r="F129" s="4"/>
    </row>
    <row r="130" spans="1:6" ht="41.25" customHeight="1">
      <c r="A130" s="4"/>
      <c r="B130" s="4"/>
      <c r="C130" s="4"/>
      <c r="D130" s="4"/>
      <c r="E130" s="4"/>
      <c r="F130" s="4"/>
    </row>
    <row r="131" spans="1:6" ht="17.25" customHeight="1">
      <c r="A131" s="4"/>
      <c r="B131" s="4"/>
      <c r="C131" s="4"/>
      <c r="D131" s="4"/>
      <c r="E131" s="4"/>
      <c r="F131" s="4"/>
    </row>
    <row r="132" spans="1:6" ht="17.25" customHeight="1">
      <c r="A132" s="4"/>
      <c r="B132" s="4"/>
      <c r="C132" s="4"/>
      <c r="D132" s="4"/>
      <c r="E132" s="4"/>
      <c r="F132" s="4"/>
    </row>
    <row r="133" spans="1:6" ht="17.25" customHeight="1">
      <c r="A133" s="4"/>
      <c r="B133" s="4"/>
      <c r="C133" s="4"/>
      <c r="D133" s="4"/>
      <c r="E133" s="4"/>
      <c r="F133" s="4"/>
    </row>
    <row r="134" spans="1:6" ht="17.25" customHeight="1">
      <c r="A134" s="4"/>
      <c r="B134" s="4"/>
      <c r="C134" s="4"/>
      <c r="D134" s="4"/>
      <c r="E134" s="4"/>
      <c r="F134" s="4"/>
    </row>
    <row r="135" spans="1:6" ht="17.25" customHeight="1">
      <c r="A135" s="4"/>
      <c r="B135" s="4"/>
      <c r="C135" s="4"/>
      <c r="D135" s="4"/>
      <c r="E135" s="4"/>
      <c r="F135" s="4"/>
    </row>
    <row r="136" spans="1:6" ht="17.25" customHeight="1">
      <c r="A136" s="4"/>
      <c r="B136" s="4"/>
      <c r="C136" s="4"/>
      <c r="D136" s="4"/>
      <c r="E136" s="4"/>
      <c r="F136" s="4"/>
    </row>
    <row r="137" spans="1:6" ht="17.25" customHeight="1">
      <c r="A137" s="4"/>
      <c r="B137" s="4"/>
      <c r="C137" s="4"/>
      <c r="D137" s="4"/>
      <c r="E137" s="4"/>
      <c r="F137" s="4"/>
    </row>
    <row r="138" spans="1:6" ht="17.25" customHeight="1">
      <c r="A138" s="4"/>
      <c r="B138" s="4"/>
      <c r="C138" s="4"/>
      <c r="D138" s="4"/>
      <c r="E138" s="4"/>
      <c r="F138" s="4"/>
    </row>
    <row r="139" spans="1:6" ht="17.25" customHeight="1">
      <c r="A139" s="4"/>
      <c r="B139" s="4"/>
      <c r="C139" s="4"/>
      <c r="D139" s="4"/>
      <c r="E139" s="4"/>
      <c r="F139" s="4"/>
    </row>
    <row r="140" spans="1:6" ht="17.25" customHeight="1">
      <c r="A140" s="4"/>
      <c r="B140" s="4"/>
      <c r="C140" s="4"/>
      <c r="D140" s="4"/>
      <c r="E140" s="4"/>
      <c r="F140" s="4"/>
    </row>
    <row r="141" spans="1:6" ht="17.25" customHeight="1">
      <c r="A141" s="4"/>
      <c r="B141" s="4"/>
      <c r="C141" s="4"/>
      <c r="D141" s="4"/>
      <c r="E141" s="4"/>
      <c r="F141" s="4"/>
    </row>
    <row r="142" spans="1:6" ht="17.25" customHeight="1">
      <c r="A142" s="4"/>
      <c r="B142" s="4"/>
      <c r="C142" s="4"/>
      <c r="D142" s="4"/>
      <c r="E142" s="4"/>
      <c r="F142" s="4"/>
    </row>
    <row r="143" spans="1:6" ht="17.25" customHeight="1">
      <c r="A143" s="4"/>
      <c r="B143" s="4"/>
      <c r="C143" s="4"/>
      <c r="D143" s="4"/>
      <c r="E143" s="4"/>
      <c r="F143" s="4"/>
    </row>
    <row r="144" spans="1:6" ht="17.25" customHeight="1">
      <c r="A144" s="4"/>
      <c r="B144" s="4"/>
      <c r="C144" s="4"/>
      <c r="D144" s="4"/>
      <c r="E144" s="4"/>
      <c r="F144" s="4"/>
    </row>
    <row r="145" spans="1:6" ht="17.25" customHeight="1">
      <c r="A145" s="4"/>
      <c r="B145" s="4"/>
      <c r="C145" s="4"/>
      <c r="D145" s="4"/>
      <c r="E145" s="4"/>
      <c r="F145" s="4"/>
    </row>
    <row r="146" spans="1:6" ht="17.25" customHeight="1">
      <c r="A146" s="4"/>
      <c r="B146" s="4"/>
      <c r="C146" s="4"/>
      <c r="D146" s="4"/>
      <c r="E146" s="4"/>
      <c r="F146" s="4"/>
    </row>
    <row r="147" spans="1:6" ht="17.25" customHeight="1">
      <c r="A147" s="4"/>
      <c r="B147" s="4"/>
      <c r="C147" s="4"/>
      <c r="D147" s="4"/>
      <c r="E147" s="4"/>
      <c r="F147" s="4"/>
    </row>
    <row r="148" spans="1:6" ht="17.25" customHeight="1">
      <c r="A148" s="4"/>
      <c r="B148" s="4"/>
      <c r="C148" s="4"/>
      <c r="D148" s="4"/>
      <c r="E148" s="4"/>
      <c r="F148" s="4"/>
    </row>
    <row r="149" spans="1:6" ht="17.25" customHeight="1">
      <c r="A149" s="4"/>
      <c r="B149" s="4"/>
      <c r="C149" s="4"/>
      <c r="D149" s="4"/>
      <c r="E149" s="4"/>
      <c r="F149" s="4"/>
    </row>
    <row r="150" spans="1:6" ht="17.25" customHeight="1">
      <c r="A150" s="4"/>
      <c r="B150" s="4"/>
      <c r="C150" s="4"/>
      <c r="D150" s="4"/>
      <c r="E150" s="4"/>
      <c r="F150" s="4"/>
    </row>
    <row r="151" spans="1:6" ht="17.25" customHeight="1">
      <c r="A151" s="4"/>
      <c r="B151" s="4"/>
      <c r="C151" s="4"/>
      <c r="D151" s="4"/>
      <c r="E151" s="4"/>
      <c r="F151" s="4"/>
    </row>
    <row r="152" spans="1:6" ht="17.25" customHeight="1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24" customHeight="1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27" customHeight="1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47.25" customHeight="1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5" customHeight="1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2.75">
      <c r="A449" s="4"/>
      <c r="B449" s="4"/>
      <c r="C449" s="4"/>
      <c r="D449" s="4"/>
      <c r="E449" s="4"/>
      <c r="F449" s="4"/>
    </row>
    <row r="450" spans="1:6" ht="14.25" customHeight="1">
      <c r="A450" s="4"/>
      <c r="B450" s="4"/>
      <c r="C450" s="4"/>
      <c r="D450" s="4"/>
      <c r="E450" s="4"/>
      <c r="F450" s="4"/>
    </row>
    <row r="451" spans="1:6" ht="29.25" customHeight="1">
      <c r="A451" s="4"/>
      <c r="B451" s="4"/>
      <c r="C451" s="4"/>
      <c r="D451" s="4"/>
      <c r="E451" s="4"/>
      <c r="F451" s="4"/>
    </row>
    <row r="452" spans="1:6" ht="18.75" customHeight="1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  <row r="463" spans="1:6" ht="12.75">
      <c r="A463" s="4"/>
      <c r="B463" s="4"/>
      <c r="C463" s="4"/>
      <c r="D463" s="4"/>
      <c r="E463" s="4"/>
      <c r="F463" s="4"/>
    </row>
    <row r="464" spans="1:6" ht="12.75">
      <c r="A464" s="4"/>
      <c r="B464" s="4"/>
      <c r="C464" s="4"/>
      <c r="D464" s="4"/>
      <c r="E464" s="4"/>
      <c r="F464" s="4"/>
    </row>
    <row r="465" spans="1:6" ht="12.75">
      <c r="A465" s="4"/>
      <c r="B465" s="4"/>
      <c r="C465" s="4"/>
      <c r="D465" s="4"/>
      <c r="E465" s="4"/>
      <c r="F465" s="4"/>
    </row>
    <row r="466" spans="1:6" ht="12.75">
      <c r="A466" s="4"/>
      <c r="B466" s="4"/>
      <c r="C466" s="4"/>
      <c r="D466" s="4"/>
      <c r="E466" s="4"/>
      <c r="F466" s="4"/>
    </row>
  </sheetData>
  <mergeCells count="11">
    <mergeCell ref="A39:D41"/>
    <mergeCell ref="E39:E41"/>
    <mergeCell ref="F39:F41"/>
    <mergeCell ref="A9:C9"/>
    <mergeCell ref="D9:D10"/>
    <mergeCell ref="E9:E10"/>
    <mergeCell ref="F9:F10"/>
    <mergeCell ref="D1:F1"/>
    <mergeCell ref="D2:F2"/>
    <mergeCell ref="D3:F3"/>
    <mergeCell ref="D4:F4"/>
  </mergeCells>
  <printOptions horizontalCentered="1"/>
  <pageMargins left="0.5905511811023623" right="0.5905511811023623" top="0.1968503937007874" bottom="0.3937007874015748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outlinePr summaryBelow="0"/>
  </sheetPr>
  <dimension ref="A1:I137"/>
  <sheetViews>
    <sheetView showGridLines="0" zoomScale="75" zoomScaleNormal="75" workbookViewId="0" topLeftCell="A1">
      <selection activeCell="A168" sqref="A168"/>
    </sheetView>
  </sheetViews>
  <sheetFormatPr defaultColWidth="9.00390625" defaultRowHeight="12.75"/>
  <cols>
    <col min="1" max="1" width="8.875" style="1" customWidth="1"/>
    <col min="2" max="2" width="13.00390625" style="1" customWidth="1"/>
    <col min="3" max="3" width="52.75390625" style="2" customWidth="1"/>
    <col min="4" max="4" width="40.25390625" style="2" customWidth="1"/>
    <col min="5" max="5" width="17.375" style="2" hidden="1" customWidth="1"/>
    <col min="6" max="7" width="26.375" style="4" customWidth="1"/>
    <col min="8" max="8" width="26.00390625" style="4" customWidth="1"/>
    <col min="9" max="9" width="26.25390625" style="4" customWidth="1"/>
    <col min="10" max="10" width="11.625" style="4" customWidth="1"/>
    <col min="11" max="11" width="17.625" style="4" customWidth="1"/>
    <col min="12" max="16384" width="9.125" style="4" customWidth="1"/>
  </cols>
  <sheetData>
    <row r="1" ht="18">
      <c r="D1" s="3" t="s">
        <v>292</v>
      </c>
    </row>
    <row r="2" ht="18">
      <c r="D2" s="3" t="s">
        <v>2</v>
      </c>
    </row>
    <row r="3" ht="18">
      <c r="D3" s="3" t="s">
        <v>633</v>
      </c>
    </row>
    <row r="4" ht="18">
      <c r="D4" s="3" t="s">
        <v>634</v>
      </c>
    </row>
    <row r="5" spans="1:5" ht="9.75" customHeight="1">
      <c r="A5" s="50"/>
      <c r="B5" s="51"/>
      <c r="C5" s="52"/>
      <c r="D5" s="52"/>
      <c r="E5" s="52"/>
    </row>
    <row r="6" spans="1:5" ht="18.75" customHeight="1">
      <c r="A6" s="50"/>
      <c r="B6" s="584" t="s">
        <v>293</v>
      </c>
      <c r="C6" s="584"/>
      <c r="D6" s="584"/>
      <c r="E6" s="584"/>
    </row>
    <row r="7" spans="1:5" ht="18.75" customHeight="1">
      <c r="A7" s="50"/>
      <c r="B7" s="584" t="s">
        <v>294</v>
      </c>
      <c r="C7" s="584"/>
      <c r="D7" s="584"/>
      <c r="E7" s="584"/>
    </row>
    <row r="8" spans="1:5" ht="12.75" customHeight="1">
      <c r="A8" s="50"/>
      <c r="B8" s="6"/>
      <c r="C8" s="6"/>
      <c r="D8" s="6"/>
      <c r="E8" s="6"/>
    </row>
    <row r="9" spans="1:5" ht="21.75" customHeight="1" thickBot="1">
      <c r="A9" s="50"/>
      <c r="B9" s="623" t="s">
        <v>5</v>
      </c>
      <c r="C9" s="623"/>
      <c r="D9" s="623"/>
      <c r="E9" s="623"/>
    </row>
    <row r="10" spans="1:5" ht="18" customHeight="1">
      <c r="A10" s="585" t="s">
        <v>6</v>
      </c>
      <c r="B10" s="587" t="s">
        <v>97</v>
      </c>
      <c r="C10" s="589" t="s">
        <v>7</v>
      </c>
      <c r="D10" s="622" t="s">
        <v>295</v>
      </c>
      <c r="E10" s="174"/>
    </row>
    <row r="11" spans="1:7" ht="19.5" customHeight="1">
      <c r="A11" s="586"/>
      <c r="B11" s="588"/>
      <c r="C11" s="590"/>
      <c r="D11" s="591"/>
      <c r="E11" s="175" t="s">
        <v>296</v>
      </c>
      <c r="F11" s="176"/>
      <c r="G11" s="176"/>
    </row>
    <row r="12" spans="1:5" ht="18">
      <c r="A12" s="7">
        <v>1</v>
      </c>
      <c r="B12" s="54">
        <v>2</v>
      </c>
      <c r="C12" s="8">
        <v>3</v>
      </c>
      <c r="D12" s="54">
        <v>4</v>
      </c>
      <c r="E12" s="54">
        <v>6</v>
      </c>
    </row>
    <row r="13" spans="1:5" ht="29.25" customHeight="1">
      <c r="A13" s="177"/>
      <c r="B13" s="178"/>
      <c r="C13" s="179" t="s">
        <v>297</v>
      </c>
      <c r="D13" s="178"/>
      <c r="E13" s="178"/>
    </row>
    <row r="14" spans="1:5" ht="35.25" customHeight="1" thickBot="1">
      <c r="A14" s="17">
        <v>600</v>
      </c>
      <c r="B14" s="17"/>
      <c r="C14" s="18" t="s">
        <v>12</v>
      </c>
      <c r="D14" s="66">
        <f>D15+D19</f>
        <v>1506000</v>
      </c>
      <c r="E14" s="178"/>
    </row>
    <row r="15" spans="1:5" ht="21" customHeight="1" thickTop="1">
      <c r="A15" s="177"/>
      <c r="B15" s="67">
        <v>60014</v>
      </c>
      <c r="C15" s="58" t="s">
        <v>112</v>
      </c>
      <c r="D15" s="59">
        <f>D16</f>
        <v>240000</v>
      </c>
      <c r="E15" s="178"/>
    </row>
    <row r="16" spans="1:5" ht="21" customHeight="1">
      <c r="A16" s="177"/>
      <c r="B16" s="46"/>
      <c r="C16" s="28" t="s">
        <v>298</v>
      </c>
      <c r="D16" s="63">
        <f>D17</f>
        <v>240000</v>
      </c>
      <c r="E16" s="178"/>
    </row>
    <row r="17" spans="1:5" ht="55.5" customHeight="1" hidden="1">
      <c r="A17" s="177"/>
      <c r="B17" s="46"/>
      <c r="C17" s="180" t="s">
        <v>299</v>
      </c>
      <c r="D17" s="70">
        <v>240000</v>
      </c>
      <c r="E17" s="178"/>
    </row>
    <row r="18" spans="1:5" ht="17.25" customHeight="1">
      <c r="A18" s="177"/>
      <c r="B18" s="46"/>
      <c r="C18" s="180"/>
      <c r="D18" s="181"/>
      <c r="E18" s="178"/>
    </row>
    <row r="19" spans="1:5" ht="18">
      <c r="A19" s="20"/>
      <c r="B19" s="67">
        <v>60016</v>
      </c>
      <c r="C19" s="58" t="s">
        <v>114</v>
      </c>
      <c r="D19" s="59">
        <f>D20</f>
        <v>1266000</v>
      </c>
      <c r="E19" s="59">
        <f>E20</f>
        <v>0</v>
      </c>
    </row>
    <row r="20" spans="1:5" ht="18" customHeight="1">
      <c r="A20" s="20"/>
      <c r="B20" s="62"/>
      <c r="C20" s="28" t="s">
        <v>298</v>
      </c>
      <c r="D20" s="63">
        <f>D21+D22+D23</f>
        <v>1266000</v>
      </c>
      <c r="E20" s="63">
        <v>0</v>
      </c>
    </row>
    <row r="21" spans="1:5" ht="36" customHeight="1" hidden="1">
      <c r="A21" s="20"/>
      <c r="B21" s="62"/>
      <c r="C21" s="87" t="s">
        <v>300</v>
      </c>
      <c r="D21" s="61">
        <v>200000</v>
      </c>
      <c r="E21" s="61"/>
    </row>
    <row r="22" spans="1:5" ht="36" customHeight="1" hidden="1">
      <c r="A22" s="20"/>
      <c r="B22" s="62"/>
      <c r="C22" s="87" t="s">
        <v>301</v>
      </c>
      <c r="D22" s="61">
        <v>200000</v>
      </c>
      <c r="E22" s="61"/>
    </row>
    <row r="23" spans="1:5" ht="18" customHeight="1" hidden="1">
      <c r="A23" s="20"/>
      <c r="B23" s="62"/>
      <c r="C23" s="87" t="s">
        <v>302</v>
      </c>
      <c r="D23" s="61">
        <v>866000</v>
      </c>
      <c r="E23" s="61"/>
    </row>
    <row r="24" spans="1:5" ht="36" customHeight="1" hidden="1">
      <c r="A24" s="20"/>
      <c r="B24" s="62"/>
      <c r="C24" s="60" t="s">
        <v>303</v>
      </c>
      <c r="D24" s="61"/>
      <c r="E24" s="61"/>
    </row>
    <row r="25" spans="1:5" ht="36.75" customHeight="1" thickBot="1">
      <c r="A25" s="24">
        <v>700</v>
      </c>
      <c r="B25" s="75"/>
      <c r="C25" s="18" t="s">
        <v>17</v>
      </c>
      <c r="D25" s="66">
        <f>D26+D32</f>
        <v>1090000</v>
      </c>
      <c r="E25" s="66" t="e">
        <f>#REF!+E26+#REF!</f>
        <v>#REF!</v>
      </c>
    </row>
    <row r="26" spans="1:5" ht="36.75" thickTop="1">
      <c r="A26" s="25"/>
      <c r="B26" s="77">
        <v>70005</v>
      </c>
      <c r="C26" s="58" t="s">
        <v>124</v>
      </c>
      <c r="D26" s="59">
        <f>D27</f>
        <v>290000</v>
      </c>
      <c r="E26" s="59" t="e">
        <f>#REF!+E27</f>
        <v>#REF!</v>
      </c>
    </row>
    <row r="27" spans="1:5" ht="20.25" customHeight="1">
      <c r="A27" s="25"/>
      <c r="B27" s="82"/>
      <c r="C27" s="28" t="s">
        <v>298</v>
      </c>
      <c r="D27" s="63">
        <f>D28+D29+D30</f>
        <v>290000</v>
      </c>
      <c r="E27" s="63">
        <v>0</v>
      </c>
    </row>
    <row r="28" spans="1:5" ht="56.25" customHeight="1" hidden="1">
      <c r="A28" s="25"/>
      <c r="B28" s="82"/>
      <c r="C28" s="87" t="s">
        <v>304</v>
      </c>
      <c r="D28" s="70">
        <v>200000</v>
      </c>
      <c r="E28" s="61"/>
    </row>
    <row r="29" spans="1:5" ht="53.25" customHeight="1" hidden="1">
      <c r="A29" s="25"/>
      <c r="B29" s="82"/>
      <c r="C29" s="87" t="s">
        <v>305</v>
      </c>
      <c r="D29" s="70">
        <v>30000</v>
      </c>
      <c r="E29" s="61"/>
    </row>
    <row r="30" spans="1:5" ht="36" hidden="1">
      <c r="A30" s="25"/>
      <c r="B30" s="82"/>
      <c r="C30" s="87" t="s">
        <v>306</v>
      </c>
      <c r="D30" s="70">
        <v>60000</v>
      </c>
      <c r="E30" s="61"/>
    </row>
    <row r="31" spans="1:5" ht="18">
      <c r="A31" s="25"/>
      <c r="B31" s="82"/>
      <c r="C31" s="87"/>
      <c r="D31" s="70"/>
      <c r="E31" s="61"/>
    </row>
    <row r="32" spans="1:5" ht="18">
      <c r="A32" s="25"/>
      <c r="B32" s="77">
        <v>70095</v>
      </c>
      <c r="C32" s="58" t="s">
        <v>104</v>
      </c>
      <c r="D32" s="59">
        <f>D33</f>
        <v>800000</v>
      </c>
      <c r="E32" s="61"/>
    </row>
    <row r="33" spans="1:5" ht="18">
      <c r="A33" s="25"/>
      <c r="B33" s="82"/>
      <c r="C33" s="28" t="s">
        <v>298</v>
      </c>
      <c r="D33" s="63">
        <v>800000</v>
      </c>
      <c r="E33" s="61"/>
    </row>
    <row r="34" spans="1:5" ht="18">
      <c r="A34" s="25"/>
      <c r="B34" s="82"/>
      <c r="C34" s="87"/>
      <c r="D34" s="70"/>
      <c r="E34" s="61"/>
    </row>
    <row r="35" spans="1:5" ht="21" thickBot="1">
      <c r="A35" s="17">
        <v>750</v>
      </c>
      <c r="B35" s="17"/>
      <c r="C35" s="18" t="s">
        <v>29</v>
      </c>
      <c r="D35" s="66">
        <f>D36</f>
        <v>160000</v>
      </c>
      <c r="E35" s="66" t="e">
        <f>#REF!+#REF!+#REF!+E36+#REF!+#REF!+#REF!</f>
        <v>#REF!</v>
      </c>
    </row>
    <row r="36" spans="1:5" ht="18.75" thickTop="1">
      <c r="A36" s="73"/>
      <c r="B36" s="67">
        <v>75023</v>
      </c>
      <c r="C36" s="58" t="s">
        <v>134</v>
      </c>
      <c r="D36" s="59">
        <f>D37</f>
        <v>160000</v>
      </c>
      <c r="E36" s="59" t="e">
        <f>#REF!+E37</f>
        <v>#REF!</v>
      </c>
    </row>
    <row r="37" spans="1:5" ht="18">
      <c r="A37" s="20"/>
      <c r="B37" s="20"/>
      <c r="C37" s="28" t="s">
        <v>307</v>
      </c>
      <c r="D37" s="63">
        <f>D38+D39</f>
        <v>160000</v>
      </c>
      <c r="E37" s="63">
        <v>0</v>
      </c>
    </row>
    <row r="38" spans="1:5" ht="18" hidden="1">
      <c r="A38" s="20"/>
      <c r="B38" s="20"/>
      <c r="C38" s="87" t="s">
        <v>308</v>
      </c>
      <c r="D38" s="70">
        <v>80000</v>
      </c>
      <c r="E38" s="61"/>
    </row>
    <row r="39" spans="1:5" ht="18" hidden="1">
      <c r="A39" s="20"/>
      <c r="B39" s="20"/>
      <c r="C39" s="87" t="s">
        <v>309</v>
      </c>
      <c r="D39" s="70">
        <v>80000</v>
      </c>
      <c r="E39" s="61"/>
    </row>
    <row r="40" spans="1:5" ht="9.75" customHeight="1">
      <c r="A40" s="20"/>
      <c r="B40" s="20"/>
      <c r="C40" s="60"/>
      <c r="D40" s="61"/>
      <c r="E40" s="64"/>
    </row>
    <row r="41" spans="1:5" ht="49.5" customHeight="1" thickBot="1">
      <c r="A41" s="17">
        <v>754</v>
      </c>
      <c r="B41" s="17"/>
      <c r="C41" s="18" t="s">
        <v>37</v>
      </c>
      <c r="D41" s="66">
        <f>D42+D46</f>
        <v>60000</v>
      </c>
      <c r="E41" s="66" t="e">
        <f>#REF!+#REF!+#REF!+#REF!</f>
        <v>#REF!</v>
      </c>
    </row>
    <row r="42" spans="1:5" ht="21" thickTop="1">
      <c r="A42" s="38"/>
      <c r="B42" s="67">
        <v>75412</v>
      </c>
      <c r="C42" s="58" t="s">
        <v>145</v>
      </c>
      <c r="D42" s="59">
        <f>D43+D45</f>
        <v>30000</v>
      </c>
      <c r="E42" s="182"/>
    </row>
    <row r="43" spans="1:5" ht="20.25">
      <c r="A43" s="38"/>
      <c r="B43" s="14"/>
      <c r="C43" s="28" t="s">
        <v>307</v>
      </c>
      <c r="D43" s="63">
        <v>30000</v>
      </c>
      <c r="E43" s="182"/>
    </row>
    <row r="44" spans="1:5" ht="20.25" hidden="1">
      <c r="A44" s="38"/>
      <c r="B44" s="14"/>
      <c r="C44" s="87" t="s">
        <v>310</v>
      </c>
      <c r="D44" s="70"/>
      <c r="E44" s="182"/>
    </row>
    <row r="45" spans="1:5" ht="36.75" hidden="1">
      <c r="A45" s="38"/>
      <c r="B45" s="14"/>
      <c r="C45" s="87" t="s">
        <v>311</v>
      </c>
      <c r="D45" s="70"/>
      <c r="E45" s="182"/>
    </row>
    <row r="46" spans="1:5" ht="30" customHeight="1">
      <c r="A46" s="14"/>
      <c r="B46" s="67">
        <v>75416</v>
      </c>
      <c r="C46" s="58" t="s">
        <v>147</v>
      </c>
      <c r="D46" s="59">
        <f>D47</f>
        <v>30000</v>
      </c>
      <c r="E46" s="61"/>
    </row>
    <row r="47" spans="1:5" ht="19.5" customHeight="1">
      <c r="A47" s="14"/>
      <c r="B47" s="14"/>
      <c r="C47" s="28" t="s">
        <v>307</v>
      </c>
      <c r="D47" s="63">
        <f>D48</f>
        <v>30000</v>
      </c>
      <c r="E47" s="61"/>
    </row>
    <row r="48" spans="1:5" ht="18" customHeight="1" hidden="1">
      <c r="A48" s="14"/>
      <c r="B48" s="14"/>
      <c r="C48" s="87" t="s">
        <v>309</v>
      </c>
      <c r="D48" s="70">
        <v>30000</v>
      </c>
      <c r="E48" s="61"/>
    </row>
    <row r="49" spans="1:5" ht="12.75" customHeight="1">
      <c r="A49" s="14"/>
      <c r="B49" s="14"/>
      <c r="C49" s="60"/>
      <c r="D49" s="61"/>
      <c r="E49" s="61"/>
    </row>
    <row r="50" spans="1:5" ht="25.5" customHeight="1" thickBot="1">
      <c r="A50" s="17">
        <v>758</v>
      </c>
      <c r="B50" s="17"/>
      <c r="C50" s="18" t="s">
        <v>63</v>
      </c>
      <c r="D50" s="66">
        <f>D51</f>
        <v>100000</v>
      </c>
      <c r="E50" s="61"/>
    </row>
    <row r="51" spans="1:5" ht="18.75" thickTop="1">
      <c r="A51" s="14"/>
      <c r="B51" s="67">
        <v>75818</v>
      </c>
      <c r="C51" s="58" t="s">
        <v>152</v>
      </c>
      <c r="D51" s="59">
        <f>D52</f>
        <v>100000</v>
      </c>
      <c r="E51" s="61"/>
    </row>
    <row r="52" spans="1:5" ht="18">
      <c r="A52" s="14"/>
      <c r="B52" s="14"/>
      <c r="C52" s="28" t="s">
        <v>307</v>
      </c>
      <c r="D52" s="63">
        <v>100000</v>
      </c>
      <c r="E52" s="61"/>
    </row>
    <row r="53" spans="1:5" ht="54.75" customHeight="1" hidden="1">
      <c r="A53" s="14"/>
      <c r="B53" s="14"/>
      <c r="C53" s="87" t="s">
        <v>312</v>
      </c>
      <c r="D53" s="61"/>
      <c r="E53" s="61"/>
    </row>
    <row r="54" spans="1:5" ht="31.5" customHeight="1" thickBot="1">
      <c r="A54" s="17">
        <v>801</v>
      </c>
      <c r="B54" s="17"/>
      <c r="C54" s="18" t="s">
        <v>67</v>
      </c>
      <c r="D54" s="66">
        <f>D55</f>
        <v>1515000</v>
      </c>
      <c r="E54" s="66" t="e">
        <f>#REF!+#REF!+E55+#REF!+#REF!</f>
        <v>#REF!</v>
      </c>
    </row>
    <row r="55" spans="1:5" ht="18.75" thickTop="1">
      <c r="A55" s="72"/>
      <c r="B55" s="67">
        <v>80110</v>
      </c>
      <c r="C55" s="58" t="s">
        <v>176</v>
      </c>
      <c r="D55" s="59">
        <f>D56</f>
        <v>1515000</v>
      </c>
      <c r="E55" s="59" t="e">
        <f>#REF!+#REF!+#REF!+#REF!</f>
        <v>#REF!</v>
      </c>
    </row>
    <row r="56" spans="1:5" ht="18">
      <c r="A56" s="72"/>
      <c r="B56" s="14"/>
      <c r="C56" s="15" t="s">
        <v>313</v>
      </c>
      <c r="D56" s="92">
        <f>D58+D60</f>
        <v>1515000</v>
      </c>
      <c r="E56" s="61">
        <v>0</v>
      </c>
    </row>
    <row r="57" spans="1:5" ht="18">
      <c r="A57" s="72"/>
      <c r="B57" s="14"/>
      <c r="C57" s="60" t="s">
        <v>20</v>
      </c>
      <c r="D57" s="61"/>
      <c r="E57" s="61"/>
    </row>
    <row r="58" spans="1:5" ht="18">
      <c r="A58" s="72"/>
      <c r="B58" s="14"/>
      <c r="C58" s="28" t="s">
        <v>177</v>
      </c>
      <c r="D58" s="63">
        <v>15000</v>
      </c>
      <c r="E58" s="61"/>
    </row>
    <row r="59" spans="1:5" ht="18.75" customHeight="1" hidden="1">
      <c r="A59" s="72"/>
      <c r="B59" s="14"/>
      <c r="C59" s="87" t="s">
        <v>314</v>
      </c>
      <c r="D59" s="61"/>
      <c r="E59" s="61"/>
    </row>
    <row r="60" spans="1:5" ht="24.75" customHeight="1">
      <c r="A60" s="72"/>
      <c r="B60" s="14"/>
      <c r="C60" s="28" t="s">
        <v>179</v>
      </c>
      <c r="D60" s="63">
        <v>1500000</v>
      </c>
      <c r="E60" s="61"/>
    </row>
    <row r="61" spans="1:6" s="185" customFormat="1" ht="54.75" customHeight="1" hidden="1">
      <c r="A61" s="183"/>
      <c r="B61" s="184"/>
      <c r="C61" s="87" t="s">
        <v>315</v>
      </c>
      <c r="D61" s="183"/>
      <c r="E61" s="183"/>
      <c r="F61" s="4"/>
    </row>
    <row r="62" spans="1:6" s="185" customFormat="1" ht="8.25" customHeight="1">
      <c r="A62" s="183"/>
      <c r="B62" s="184"/>
      <c r="C62" s="87"/>
      <c r="D62" s="183"/>
      <c r="E62" s="183"/>
      <c r="F62" s="4"/>
    </row>
    <row r="63" spans="1:5" ht="29.25" customHeight="1" thickBot="1">
      <c r="A63" s="17">
        <v>853</v>
      </c>
      <c r="B63" s="17"/>
      <c r="C63" s="18" t="s">
        <v>72</v>
      </c>
      <c r="D63" s="66">
        <f>D64</f>
        <v>20000</v>
      </c>
      <c r="E63" s="66" t="e">
        <f>#REF!+#REF!+#REF!+#REF!+#REF!+#REF!+E64+#REF!+#REF!</f>
        <v>#REF!</v>
      </c>
    </row>
    <row r="64" spans="1:5" ht="18.75" thickTop="1">
      <c r="A64" s="14"/>
      <c r="B64" s="67">
        <v>85305</v>
      </c>
      <c r="C64" s="58" t="s">
        <v>189</v>
      </c>
      <c r="D64" s="59">
        <f>D65</f>
        <v>20000</v>
      </c>
      <c r="E64" s="59" t="e">
        <f>#REF!+E65</f>
        <v>#REF!</v>
      </c>
    </row>
    <row r="65" spans="1:5" ht="18">
      <c r="A65" s="14"/>
      <c r="B65" s="14"/>
      <c r="C65" s="28" t="s">
        <v>313</v>
      </c>
      <c r="D65" s="63">
        <v>20000</v>
      </c>
      <c r="E65" s="63">
        <v>0</v>
      </c>
    </row>
    <row r="66" spans="1:5" ht="36" hidden="1">
      <c r="A66" s="14"/>
      <c r="B66" s="14"/>
      <c r="C66" s="87" t="s">
        <v>316</v>
      </c>
      <c r="D66" s="61"/>
      <c r="E66" s="61"/>
    </row>
    <row r="67" spans="1:5" ht="14.25" customHeight="1">
      <c r="A67" s="14"/>
      <c r="B67" s="14"/>
      <c r="C67" s="87"/>
      <c r="D67" s="61"/>
      <c r="E67" s="61"/>
    </row>
    <row r="68" spans="1:5" ht="48" customHeight="1" thickBot="1">
      <c r="A68" s="17">
        <v>900</v>
      </c>
      <c r="B68" s="17"/>
      <c r="C68" s="18" t="s">
        <v>86</v>
      </c>
      <c r="D68" s="66">
        <f>D69+D73+D77</f>
        <v>1433000</v>
      </c>
      <c r="E68" s="61"/>
    </row>
    <row r="69" spans="1:5" ht="40.5" customHeight="1" thickTop="1">
      <c r="A69" s="38"/>
      <c r="B69" s="67">
        <v>90004</v>
      </c>
      <c r="C69" s="58" t="s">
        <v>227</v>
      </c>
      <c r="D69" s="59">
        <f>D70</f>
        <v>125000</v>
      </c>
      <c r="E69" s="61"/>
    </row>
    <row r="70" spans="1:5" ht="25.5" customHeight="1">
      <c r="A70" s="127"/>
      <c r="B70" s="37"/>
      <c r="C70" s="28" t="s">
        <v>307</v>
      </c>
      <c r="D70" s="63">
        <f>D71</f>
        <v>125000</v>
      </c>
      <c r="E70" s="61"/>
    </row>
    <row r="71" spans="1:5" ht="39.75" customHeight="1" hidden="1">
      <c r="A71" s="38"/>
      <c r="B71" s="14"/>
      <c r="C71" s="87" t="s">
        <v>317</v>
      </c>
      <c r="D71" s="70">
        <v>125000</v>
      </c>
      <c r="E71" s="61"/>
    </row>
    <row r="72" spans="1:5" ht="7.5" customHeight="1">
      <c r="A72" s="38"/>
      <c r="B72" s="14"/>
      <c r="C72" s="87"/>
      <c r="D72" s="70"/>
      <c r="E72" s="61"/>
    </row>
    <row r="73" spans="1:5" ht="27" customHeight="1">
      <c r="A73" s="38"/>
      <c r="B73" s="67">
        <v>90015</v>
      </c>
      <c r="C73" s="58" t="s">
        <v>230</v>
      </c>
      <c r="D73" s="59">
        <f>D74</f>
        <v>58000</v>
      </c>
      <c r="E73" s="61"/>
    </row>
    <row r="74" spans="1:5" ht="22.5" customHeight="1">
      <c r="A74" s="38"/>
      <c r="B74" s="14"/>
      <c r="C74" s="28" t="s">
        <v>307</v>
      </c>
      <c r="D74" s="63">
        <f>D75</f>
        <v>58000</v>
      </c>
      <c r="E74" s="61"/>
    </row>
    <row r="75" spans="1:5" ht="22.5" customHeight="1" hidden="1">
      <c r="A75" s="38"/>
      <c r="B75" s="14"/>
      <c r="C75" s="87" t="s">
        <v>302</v>
      </c>
      <c r="D75" s="61">
        <v>58000</v>
      </c>
      <c r="E75" s="61"/>
    </row>
    <row r="76" spans="1:5" ht="39" customHeight="1" hidden="1">
      <c r="A76" s="38"/>
      <c r="B76" s="14"/>
      <c r="C76" s="87" t="s">
        <v>318</v>
      </c>
      <c r="D76" s="61"/>
      <c r="E76" s="61"/>
    </row>
    <row r="77" spans="1:5" ht="32.25" customHeight="1">
      <c r="A77" s="14"/>
      <c r="B77" s="67">
        <v>90095</v>
      </c>
      <c r="C77" s="58" t="s">
        <v>104</v>
      </c>
      <c r="D77" s="59">
        <f>D78</f>
        <v>1250000</v>
      </c>
      <c r="E77" s="61"/>
    </row>
    <row r="78" spans="1:5" ht="21" customHeight="1">
      <c r="A78" s="14"/>
      <c r="B78" s="14"/>
      <c r="C78" s="28" t="s">
        <v>307</v>
      </c>
      <c r="D78" s="63">
        <f>D79+D80+D81</f>
        <v>1250000</v>
      </c>
      <c r="E78" s="61"/>
    </row>
    <row r="79" spans="1:5" ht="21.75" customHeight="1" hidden="1">
      <c r="A79" s="14"/>
      <c r="B79" s="14"/>
      <c r="C79" s="87" t="s">
        <v>319</v>
      </c>
      <c r="D79" s="70">
        <v>80000</v>
      </c>
      <c r="E79" s="61"/>
    </row>
    <row r="80" spans="1:5" ht="38.25" customHeight="1" hidden="1">
      <c r="A80" s="14"/>
      <c r="B80" s="14"/>
      <c r="C80" s="87" t="s">
        <v>320</v>
      </c>
      <c r="D80" s="70">
        <v>700000</v>
      </c>
      <c r="E80" s="61"/>
    </row>
    <row r="81" spans="1:5" ht="38.25" customHeight="1" hidden="1">
      <c r="A81" s="14"/>
      <c r="B81" s="14"/>
      <c r="C81" s="87" t="s">
        <v>321</v>
      </c>
      <c r="D81" s="70">
        <v>470000</v>
      </c>
      <c r="E81" s="61"/>
    </row>
    <row r="82" spans="1:5" ht="6" customHeight="1">
      <c r="A82" s="14"/>
      <c r="B82" s="14"/>
      <c r="C82" s="87"/>
      <c r="D82" s="181"/>
      <c r="E82" s="61"/>
    </row>
    <row r="83" spans="1:5" ht="48" customHeight="1" thickBot="1">
      <c r="A83" s="17">
        <v>921</v>
      </c>
      <c r="B83" s="101"/>
      <c r="C83" s="18" t="s">
        <v>89</v>
      </c>
      <c r="D83" s="66">
        <f>D84</f>
        <v>617000</v>
      </c>
      <c r="E83" s="61"/>
    </row>
    <row r="84" spans="1:5" ht="18.75" thickTop="1">
      <c r="A84" s="14"/>
      <c r="B84" s="67">
        <v>92120</v>
      </c>
      <c r="C84" s="58" t="s">
        <v>246</v>
      </c>
      <c r="D84" s="59">
        <f>D86</f>
        <v>617000</v>
      </c>
      <c r="E84" s="61"/>
    </row>
    <row r="85" spans="1:5" ht="18">
      <c r="A85" s="14"/>
      <c r="B85" s="14"/>
      <c r="C85" s="60" t="s">
        <v>20</v>
      </c>
      <c r="D85" s="61"/>
      <c r="E85" s="61"/>
    </row>
    <row r="86" spans="1:5" ht="18">
      <c r="A86" s="14"/>
      <c r="B86" s="62"/>
      <c r="C86" s="28" t="s">
        <v>307</v>
      </c>
      <c r="D86" s="63">
        <v>617000</v>
      </c>
      <c r="E86" s="61"/>
    </row>
    <row r="87" spans="1:5" ht="36" hidden="1">
      <c r="A87" s="14"/>
      <c r="B87" s="86"/>
      <c r="C87" s="87" t="s">
        <v>322</v>
      </c>
      <c r="D87" s="61"/>
      <c r="E87" s="61"/>
    </row>
    <row r="88" spans="1:5" ht="19.5" customHeight="1">
      <c r="A88" s="14"/>
      <c r="B88" s="14"/>
      <c r="C88" s="87"/>
      <c r="D88" s="61"/>
      <c r="E88" s="61"/>
    </row>
    <row r="89" spans="1:5" ht="33.75" customHeight="1">
      <c r="A89" s="619" t="s">
        <v>323</v>
      </c>
      <c r="B89" s="620"/>
      <c r="C89" s="621"/>
      <c r="D89" s="186">
        <f>D14+D25+D35+D41+D50+D54+D63+D68+D83</f>
        <v>6501000</v>
      </c>
      <c r="E89" s="61"/>
    </row>
    <row r="90" spans="1:5" ht="33" customHeight="1">
      <c r="A90" s="14"/>
      <c r="B90" s="14"/>
      <c r="C90" s="187" t="s">
        <v>324</v>
      </c>
      <c r="D90" s="61"/>
      <c r="E90" s="61"/>
    </row>
    <row r="91" spans="1:5" ht="31.5" customHeight="1" thickBot="1">
      <c r="A91" s="17">
        <v>600</v>
      </c>
      <c r="B91" s="17"/>
      <c r="C91" s="18" t="s">
        <v>12</v>
      </c>
      <c r="D91" s="66">
        <f>D92</f>
        <v>1119000</v>
      </c>
      <c r="E91" s="61"/>
    </row>
    <row r="92" spans="1:5" ht="18.75" thickTop="1">
      <c r="A92" s="20"/>
      <c r="B92" s="67">
        <v>60004</v>
      </c>
      <c r="C92" s="58" t="s">
        <v>110</v>
      </c>
      <c r="D92" s="59">
        <f>D93</f>
        <v>1119000</v>
      </c>
      <c r="E92" s="61"/>
    </row>
    <row r="93" spans="1:5" ht="18">
      <c r="A93" s="20"/>
      <c r="B93" s="46"/>
      <c r="C93" s="28" t="s">
        <v>325</v>
      </c>
      <c r="D93" s="63">
        <f>510000+609000</f>
        <v>1119000</v>
      </c>
      <c r="E93" s="61"/>
    </row>
    <row r="94" spans="1:5" ht="18.75" customHeight="1" hidden="1">
      <c r="A94" s="20"/>
      <c r="B94" s="46"/>
      <c r="C94" s="87" t="s">
        <v>326</v>
      </c>
      <c r="D94" s="61"/>
      <c r="E94" s="61"/>
    </row>
    <row r="95" spans="1:5" ht="37.5" customHeight="1" thickBot="1">
      <c r="A95" s="24">
        <v>700</v>
      </c>
      <c r="B95" s="75"/>
      <c r="C95" s="18" t="s">
        <v>17</v>
      </c>
      <c r="D95" s="66">
        <f>D96</f>
        <v>830000</v>
      </c>
      <c r="E95" s="61"/>
    </row>
    <row r="96" spans="1:5" ht="18.75" thickTop="1">
      <c r="A96" s="20"/>
      <c r="B96" s="77">
        <v>70001</v>
      </c>
      <c r="C96" s="58" t="s">
        <v>119</v>
      </c>
      <c r="D96" s="59">
        <f>D97</f>
        <v>830000</v>
      </c>
      <c r="E96" s="61"/>
    </row>
    <row r="97" spans="1:5" ht="18">
      <c r="A97" s="20"/>
      <c r="B97" s="78"/>
      <c r="C97" s="60" t="s">
        <v>120</v>
      </c>
      <c r="D97" s="61">
        <f>D99</f>
        <v>830000</v>
      </c>
      <c r="E97" s="61"/>
    </row>
    <row r="98" spans="1:5" ht="18">
      <c r="A98" s="20"/>
      <c r="B98" s="79"/>
      <c r="C98" s="28" t="s">
        <v>20</v>
      </c>
      <c r="D98" s="63"/>
      <c r="E98" s="61"/>
    </row>
    <row r="99" spans="1:5" ht="18">
      <c r="A99" s="20"/>
      <c r="B99" s="80"/>
      <c r="C99" s="28" t="s">
        <v>327</v>
      </c>
      <c r="D99" s="63">
        <f>D100+D101</f>
        <v>830000</v>
      </c>
      <c r="E99" s="61"/>
    </row>
    <row r="100" spans="1:5" ht="36" hidden="1">
      <c r="A100" s="20"/>
      <c r="B100" s="80"/>
      <c r="C100" s="188" t="s">
        <v>328</v>
      </c>
      <c r="D100" s="70">
        <v>0</v>
      </c>
      <c r="E100" s="61"/>
    </row>
    <row r="101" spans="1:5" ht="38.25" customHeight="1" hidden="1">
      <c r="A101" s="20"/>
      <c r="B101" s="80"/>
      <c r="C101" s="87" t="s">
        <v>321</v>
      </c>
      <c r="D101" s="70">
        <v>830000</v>
      </c>
      <c r="E101" s="61"/>
    </row>
    <row r="102" spans="1:5" ht="59.25" customHeight="1" thickBot="1">
      <c r="A102" s="17">
        <v>900</v>
      </c>
      <c r="B102" s="17"/>
      <c r="C102" s="18" t="s">
        <v>86</v>
      </c>
      <c r="D102" s="66">
        <f>D103</f>
        <v>3365700</v>
      </c>
      <c r="E102" s="66" t="e">
        <f>E103+#REF!+#REF!+#REF!+#REF!+#REF!</f>
        <v>#REF!</v>
      </c>
    </row>
    <row r="103" spans="1:5" ht="21" thickTop="1">
      <c r="A103" s="97"/>
      <c r="B103" s="67">
        <v>90001</v>
      </c>
      <c r="C103" s="58" t="s">
        <v>224</v>
      </c>
      <c r="D103" s="59">
        <f>D104</f>
        <v>3365700</v>
      </c>
      <c r="E103" s="59" t="e">
        <f>#REF!+#REF!</f>
        <v>#REF!</v>
      </c>
    </row>
    <row r="104" spans="1:5" ht="18.75" customHeight="1">
      <c r="A104" s="97"/>
      <c r="B104" s="97"/>
      <c r="C104" s="60" t="s">
        <v>325</v>
      </c>
      <c r="D104" s="61">
        <v>3365700</v>
      </c>
      <c r="E104" s="61">
        <v>0</v>
      </c>
    </row>
    <row r="105" spans="1:5" ht="36.75" hidden="1">
      <c r="A105" s="97"/>
      <c r="B105" s="97"/>
      <c r="C105" s="87" t="s">
        <v>329</v>
      </c>
      <c r="D105" s="70">
        <v>350000</v>
      </c>
      <c r="E105" s="61"/>
    </row>
    <row r="106" spans="1:5" ht="21.75" customHeight="1" hidden="1">
      <c r="A106" s="97"/>
      <c r="B106" s="97"/>
      <c r="C106" s="87" t="s">
        <v>330</v>
      </c>
      <c r="D106" s="70">
        <f>D108+D110+D109</f>
        <v>1520000</v>
      </c>
      <c r="E106" s="61"/>
    </row>
    <row r="107" spans="1:5" ht="21.75" customHeight="1" hidden="1">
      <c r="A107" s="97"/>
      <c r="B107" s="97"/>
      <c r="C107" s="87" t="s">
        <v>20</v>
      </c>
      <c r="D107" s="70"/>
      <c r="E107" s="61"/>
    </row>
    <row r="108" spans="1:5" ht="19.5" customHeight="1" hidden="1">
      <c r="A108" s="97"/>
      <c r="B108" s="97"/>
      <c r="C108" s="87" t="s">
        <v>331</v>
      </c>
      <c r="D108" s="70">
        <v>1420000</v>
      </c>
      <c r="E108" s="61"/>
    </row>
    <row r="109" spans="1:5" ht="38.25" customHeight="1" hidden="1">
      <c r="A109" s="97"/>
      <c r="B109" s="97"/>
      <c r="C109" s="87" t="s">
        <v>332</v>
      </c>
      <c r="D109" s="70">
        <v>80000</v>
      </c>
      <c r="E109" s="61"/>
    </row>
    <row r="110" spans="1:5" ht="37.5" customHeight="1" hidden="1">
      <c r="A110" s="97"/>
      <c r="B110" s="97"/>
      <c r="C110" s="87" t="s">
        <v>333</v>
      </c>
      <c r="D110" s="70">
        <v>20000</v>
      </c>
      <c r="E110" s="61"/>
    </row>
    <row r="111" spans="1:5" ht="36.75" hidden="1">
      <c r="A111" s="97"/>
      <c r="B111" s="97"/>
      <c r="C111" s="87" t="s">
        <v>334</v>
      </c>
      <c r="D111" s="70">
        <v>4750000</v>
      </c>
      <c r="E111" s="61"/>
    </row>
    <row r="112" spans="1:5" ht="90.75" hidden="1">
      <c r="A112" s="97"/>
      <c r="B112" s="97"/>
      <c r="C112" s="87" t="s">
        <v>335</v>
      </c>
      <c r="D112" s="70">
        <v>248000</v>
      </c>
      <c r="E112" s="61"/>
    </row>
    <row r="113" spans="1:5" ht="35.25" customHeight="1" hidden="1">
      <c r="A113" s="97"/>
      <c r="B113" s="97"/>
      <c r="C113" s="87" t="s">
        <v>336</v>
      </c>
      <c r="D113" s="70">
        <v>711000</v>
      </c>
      <c r="E113" s="61"/>
    </row>
    <row r="114" spans="1:5" ht="34.5" customHeight="1" hidden="1">
      <c r="A114" s="97"/>
      <c r="B114" s="97"/>
      <c r="C114" s="87" t="s">
        <v>337</v>
      </c>
      <c r="D114" s="70">
        <v>246700</v>
      </c>
      <c r="E114" s="61"/>
    </row>
    <row r="115" spans="1:5" ht="39" customHeight="1" hidden="1">
      <c r="A115" s="97"/>
      <c r="B115" s="97"/>
      <c r="C115" s="87" t="s">
        <v>338</v>
      </c>
      <c r="D115" s="70">
        <v>20000</v>
      </c>
      <c r="E115" s="61"/>
    </row>
    <row r="116" spans="1:5" ht="37.5" customHeight="1" hidden="1">
      <c r="A116" s="97"/>
      <c r="B116" s="97"/>
      <c r="C116" s="87" t="s">
        <v>339</v>
      </c>
      <c r="D116" s="70">
        <v>20000</v>
      </c>
      <c r="E116" s="61"/>
    </row>
    <row r="117" spans="1:5" ht="36.75" customHeight="1" hidden="1">
      <c r="A117" s="104"/>
      <c r="B117" s="104"/>
      <c r="C117" s="33" t="s">
        <v>340</v>
      </c>
      <c r="D117" s="71">
        <v>50000</v>
      </c>
      <c r="E117" s="61"/>
    </row>
    <row r="118" spans="1:5" ht="108.75" customHeight="1" hidden="1">
      <c r="A118" s="131"/>
      <c r="B118" s="131"/>
      <c r="C118" s="188" t="s">
        <v>341</v>
      </c>
      <c r="D118" s="189">
        <v>200000</v>
      </c>
      <c r="E118" s="61"/>
    </row>
    <row r="119" spans="1:5" ht="48.75" customHeight="1" thickBot="1">
      <c r="A119" s="17">
        <v>921</v>
      </c>
      <c r="B119" s="17"/>
      <c r="C119" s="18" t="s">
        <v>89</v>
      </c>
      <c r="D119" s="66">
        <f>D120</f>
        <v>30000</v>
      </c>
      <c r="E119" s="61"/>
    </row>
    <row r="120" spans="1:5" ht="37.5" customHeight="1" thickTop="1">
      <c r="A120" s="20"/>
      <c r="B120" s="67">
        <v>92109</v>
      </c>
      <c r="C120" s="58" t="s">
        <v>235</v>
      </c>
      <c r="D120" s="59">
        <f>D121</f>
        <v>30000</v>
      </c>
      <c r="E120" s="61"/>
    </row>
    <row r="121" spans="1:5" ht="39" customHeight="1">
      <c r="A121" s="20"/>
      <c r="B121" s="46"/>
      <c r="C121" s="28" t="s">
        <v>342</v>
      </c>
      <c r="D121" s="63">
        <v>30000</v>
      </c>
      <c r="E121" s="61"/>
    </row>
    <row r="122" spans="1:5" ht="20.25" customHeight="1" hidden="1">
      <c r="A122" s="20"/>
      <c r="B122" s="46"/>
      <c r="C122" s="87" t="s">
        <v>343</v>
      </c>
      <c r="D122" s="61"/>
      <c r="E122" s="61"/>
    </row>
    <row r="123" spans="1:5" ht="33" customHeight="1" thickBot="1">
      <c r="A123" s="17">
        <v>926</v>
      </c>
      <c r="B123" s="101"/>
      <c r="C123" s="18" t="s">
        <v>249</v>
      </c>
      <c r="D123" s="66">
        <f>D124</f>
        <v>300000</v>
      </c>
      <c r="E123" s="61"/>
    </row>
    <row r="124" spans="1:5" ht="36.75" thickTop="1">
      <c r="A124" s="14"/>
      <c r="B124" s="67">
        <v>92604</v>
      </c>
      <c r="C124" s="58" t="s">
        <v>250</v>
      </c>
      <c r="D124" s="59">
        <f>D126</f>
        <v>300000</v>
      </c>
      <c r="E124" s="61"/>
    </row>
    <row r="125" spans="1:5" ht="18">
      <c r="A125" s="14"/>
      <c r="B125" s="14"/>
      <c r="C125" s="60" t="s">
        <v>20</v>
      </c>
      <c r="D125" s="61"/>
      <c r="E125" s="61"/>
    </row>
    <row r="126" spans="1:5" ht="18">
      <c r="A126" s="14"/>
      <c r="B126" s="62"/>
      <c r="C126" s="28" t="s">
        <v>344</v>
      </c>
      <c r="D126" s="63">
        <v>300000</v>
      </c>
      <c r="E126" s="61"/>
    </row>
    <row r="127" spans="1:5" ht="54" hidden="1">
      <c r="A127" s="14"/>
      <c r="B127" s="86"/>
      <c r="C127" s="87" t="s">
        <v>345</v>
      </c>
      <c r="D127" s="61"/>
      <c r="E127" s="61"/>
    </row>
    <row r="128" spans="1:5" ht="14.25" customHeight="1">
      <c r="A128" s="67"/>
      <c r="B128" s="67"/>
      <c r="C128" s="33"/>
      <c r="D128" s="63"/>
      <c r="E128" s="61"/>
    </row>
    <row r="129" spans="1:5" ht="34.5" customHeight="1">
      <c r="A129" s="619" t="s">
        <v>346</v>
      </c>
      <c r="B129" s="620"/>
      <c r="C129" s="621"/>
      <c r="D129" s="186">
        <f>D91+D95+D102+D119+D123</f>
        <v>5644700</v>
      </c>
      <c r="E129" s="63"/>
    </row>
    <row r="130" spans="1:5" ht="13.5" customHeight="1">
      <c r="A130" s="153"/>
      <c r="B130" s="190"/>
      <c r="C130" s="190"/>
      <c r="D130" s="110"/>
      <c r="E130" s="63"/>
    </row>
    <row r="131" spans="1:9" ht="34.5" customHeight="1">
      <c r="A131" s="107"/>
      <c r="B131" s="108" t="s">
        <v>347</v>
      </c>
      <c r="C131" s="109"/>
      <c r="D131" s="110">
        <f>D89+D129</f>
        <v>12145700</v>
      </c>
      <c r="E131" s="110" t="e">
        <f>#REF!+#REF!+#REF!+E25+#REF!+E35+E41+#REF!+#REF!+#REF!+E54+#REF!+E63+#REF!+E102+#REF!+#REF!</f>
        <v>#REF!</v>
      </c>
      <c r="F131" s="111"/>
      <c r="G131" s="111"/>
      <c r="H131" s="111"/>
      <c r="I131" s="111"/>
    </row>
    <row r="132" spans="1:5" ht="18.75" customHeight="1">
      <c r="A132" s="112"/>
      <c r="B132" s="112"/>
      <c r="C132" s="113"/>
      <c r="D132" s="113"/>
      <c r="E132" s="113"/>
    </row>
    <row r="133" spans="1:5" ht="15">
      <c r="A133" s="112"/>
      <c r="B133" s="112"/>
      <c r="C133" s="113"/>
      <c r="D133" s="113"/>
      <c r="E133" s="113"/>
    </row>
    <row r="134" spans="1:5" ht="15">
      <c r="A134" s="112"/>
      <c r="B134" s="112"/>
      <c r="C134" s="113"/>
      <c r="D134" s="113"/>
      <c r="E134" s="113"/>
    </row>
    <row r="137" ht="20.25">
      <c r="E137" s="116">
        <v>20961579</v>
      </c>
    </row>
  </sheetData>
  <mergeCells count="9">
    <mergeCell ref="A129:C129"/>
    <mergeCell ref="A89:C89"/>
    <mergeCell ref="B6:E6"/>
    <mergeCell ref="B7:E7"/>
    <mergeCell ref="D10:D11"/>
    <mergeCell ref="A10:A11"/>
    <mergeCell ref="B10:B11"/>
    <mergeCell ref="C10:C11"/>
    <mergeCell ref="B9:E9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92"/>
  <sheetViews>
    <sheetView zoomScale="75" zoomScaleNormal="75" workbookViewId="0" topLeftCell="A3">
      <selection activeCell="D51" sqref="D51"/>
    </sheetView>
  </sheetViews>
  <sheetFormatPr defaultColWidth="9.00390625" defaultRowHeight="12.75"/>
  <cols>
    <col min="1" max="1" width="4.625" style="409" customWidth="1"/>
    <col min="2" max="2" width="8.00390625" style="409" customWidth="1"/>
    <col min="3" max="3" width="56.75390625" style="409" customWidth="1"/>
    <col min="4" max="4" width="30.75390625" style="409" customWidth="1"/>
    <col min="5" max="5" width="13.875" style="409" bestFit="1" customWidth="1"/>
    <col min="6" max="16384" width="9.125" style="409" customWidth="1"/>
  </cols>
  <sheetData>
    <row r="1" spans="2:4" ht="15">
      <c r="B1" s="1"/>
      <c r="C1" s="1"/>
      <c r="D1" s="2"/>
    </row>
    <row r="2" spans="2:4" ht="15.75">
      <c r="B2" s="1"/>
      <c r="C2" s="1"/>
      <c r="D2" s="191" t="s">
        <v>348</v>
      </c>
    </row>
    <row r="3" spans="2:4" ht="15.75">
      <c r="B3" s="1"/>
      <c r="C3" s="1"/>
      <c r="D3" s="191" t="s">
        <v>2</v>
      </c>
    </row>
    <row r="4" spans="2:4" ht="15.75">
      <c r="B4" s="1"/>
      <c r="C4" s="1"/>
      <c r="D4" s="191" t="s">
        <v>633</v>
      </c>
    </row>
    <row r="5" spans="2:4" ht="15.75">
      <c r="B5" s="1"/>
      <c r="C5" s="1"/>
      <c r="D5" s="191" t="s">
        <v>93</v>
      </c>
    </row>
    <row r="6" spans="2:4" ht="18">
      <c r="B6" s="192"/>
      <c r="C6" s="1"/>
      <c r="D6" s="193"/>
    </row>
    <row r="7" spans="2:4" ht="20.25">
      <c r="B7" s="624" t="s">
        <v>349</v>
      </c>
      <c r="C7" s="625"/>
      <c r="D7" s="625"/>
    </row>
    <row r="8" spans="2:4" ht="20.25">
      <c r="B8" s="624" t="s">
        <v>350</v>
      </c>
      <c r="C8" s="625"/>
      <c r="D8" s="625"/>
    </row>
    <row r="9" ht="13.5" thickBot="1"/>
    <row r="10" spans="2:4" s="194" customFormat="1" ht="18.75" thickTop="1">
      <c r="B10" s="195" t="s">
        <v>351</v>
      </c>
      <c r="C10" s="195" t="s">
        <v>352</v>
      </c>
      <c r="D10" s="195" t="s">
        <v>353</v>
      </c>
    </row>
    <row r="11" spans="2:4" s="194" customFormat="1" ht="18.75" thickBot="1">
      <c r="B11" s="196"/>
      <c r="C11" s="196"/>
      <c r="D11" s="196" t="s">
        <v>354</v>
      </c>
    </row>
    <row r="12" spans="2:4" s="194" customFormat="1" ht="19.5" thickBot="1" thickTop="1">
      <c r="B12" s="197" t="s">
        <v>355</v>
      </c>
      <c r="C12" s="198" t="s">
        <v>356</v>
      </c>
      <c r="D12" s="199">
        <v>200000</v>
      </c>
    </row>
    <row r="13" spans="2:4" s="194" customFormat="1" ht="36.75" thickBot="1">
      <c r="B13" s="197" t="s">
        <v>357</v>
      </c>
      <c r="C13" s="198" t="s">
        <v>358</v>
      </c>
      <c r="D13" s="199">
        <v>350000</v>
      </c>
    </row>
    <row r="14" spans="2:5" s="194" customFormat="1" ht="36.75" thickBot="1">
      <c r="B14" s="197" t="s">
        <v>359</v>
      </c>
      <c r="C14" s="198" t="s">
        <v>360</v>
      </c>
      <c r="D14" s="199">
        <v>924000</v>
      </c>
      <c r="E14" s="200"/>
    </row>
    <row r="15" spans="2:5" s="194" customFormat="1" ht="18.75" thickBot="1">
      <c r="B15" s="197" t="s">
        <v>361</v>
      </c>
      <c r="C15" s="198" t="s">
        <v>362</v>
      </c>
      <c r="D15" s="199">
        <v>800000</v>
      </c>
      <c r="E15" s="200"/>
    </row>
    <row r="16" spans="2:5" s="194" customFormat="1" ht="36.75" thickBot="1">
      <c r="B16" s="197" t="s">
        <v>363</v>
      </c>
      <c r="C16" s="198" t="s">
        <v>364</v>
      </c>
      <c r="D16" s="199">
        <v>30000</v>
      </c>
      <c r="E16" s="200"/>
    </row>
    <row r="17" spans="2:5" s="194" customFormat="1" ht="18.75" thickBot="1">
      <c r="B17" s="197" t="s">
        <v>365</v>
      </c>
      <c r="C17" s="199" t="s">
        <v>366</v>
      </c>
      <c r="D17" s="199">
        <v>125000</v>
      </c>
      <c r="E17" s="65"/>
    </row>
    <row r="18" spans="2:5" s="194" customFormat="1" ht="54.75" thickBot="1">
      <c r="B18" s="197" t="s">
        <v>367</v>
      </c>
      <c r="C18" s="198" t="s">
        <v>368</v>
      </c>
      <c r="D18" s="199">
        <v>240000</v>
      </c>
      <c r="E18" s="200"/>
    </row>
    <row r="19" spans="2:5" s="194" customFormat="1" ht="36.75" thickBot="1">
      <c r="B19" s="197" t="s">
        <v>369</v>
      </c>
      <c r="C19" s="198" t="s">
        <v>370</v>
      </c>
      <c r="D19" s="199">
        <v>200000</v>
      </c>
      <c r="E19" s="200"/>
    </row>
    <row r="20" spans="2:5" s="194" customFormat="1" ht="36.75" thickBot="1">
      <c r="B20" s="197" t="s">
        <v>371</v>
      </c>
      <c r="C20" s="198" t="s">
        <v>372</v>
      </c>
      <c r="D20" s="199">
        <v>60000</v>
      </c>
      <c r="E20" s="200"/>
    </row>
    <row r="21" spans="2:5" s="194" customFormat="1" ht="18.75" thickBot="1">
      <c r="B21" s="197" t="s">
        <v>373</v>
      </c>
      <c r="C21" s="198" t="s">
        <v>374</v>
      </c>
      <c r="D21" s="199">
        <f>1270000+250000</f>
        <v>1520000</v>
      </c>
      <c r="E21" s="200"/>
    </row>
    <row r="22" spans="2:4" s="194" customFormat="1" ht="36.75" thickBot="1">
      <c r="B22" s="197" t="s">
        <v>375</v>
      </c>
      <c r="C22" s="198" t="s">
        <v>376</v>
      </c>
      <c r="D22" s="199">
        <f>80000+1300000</f>
        <v>1380000</v>
      </c>
    </row>
    <row r="23" spans="2:4" s="194" customFormat="1" ht="36.75" thickBot="1">
      <c r="B23" s="197" t="s">
        <v>377</v>
      </c>
      <c r="C23" s="198" t="s">
        <v>378</v>
      </c>
      <c r="D23" s="199">
        <v>248000</v>
      </c>
    </row>
    <row r="24" spans="2:4" s="194" customFormat="1" ht="36.75" thickBot="1">
      <c r="B24" s="197" t="s">
        <v>379</v>
      </c>
      <c r="C24" s="198" t="s">
        <v>380</v>
      </c>
      <c r="D24" s="199">
        <v>1247700</v>
      </c>
    </row>
    <row r="25" spans="2:4" s="194" customFormat="1" ht="54.75" thickBot="1">
      <c r="B25" s="197" t="s">
        <v>381</v>
      </c>
      <c r="C25" s="198" t="s">
        <v>382</v>
      </c>
      <c r="D25" s="199">
        <f>717000+30000</f>
        <v>747000</v>
      </c>
    </row>
    <row r="26" spans="2:4" s="194" customFormat="1" ht="36.75" thickBot="1">
      <c r="B26" s="197" t="s">
        <v>383</v>
      </c>
      <c r="C26" s="198" t="s">
        <v>384</v>
      </c>
      <c r="D26" s="199">
        <f>1500000+15000</f>
        <v>1515000</v>
      </c>
    </row>
    <row r="27" spans="2:4" s="194" customFormat="1" ht="36.75" thickBot="1">
      <c r="B27" s="197" t="s">
        <v>385</v>
      </c>
      <c r="C27" s="198" t="s">
        <v>386</v>
      </c>
      <c r="D27" s="199">
        <v>20000</v>
      </c>
    </row>
    <row r="28" spans="2:4" s="194" customFormat="1" ht="18.75" thickBot="1">
      <c r="B28" s="197" t="s">
        <v>387</v>
      </c>
      <c r="C28" s="198" t="s">
        <v>388</v>
      </c>
      <c r="D28" s="199">
        <v>300000</v>
      </c>
    </row>
    <row r="29" spans="2:4" s="194" customFormat="1" ht="36.75" thickBot="1">
      <c r="B29" s="197" t="s">
        <v>389</v>
      </c>
      <c r="C29" s="198" t="s">
        <v>390</v>
      </c>
      <c r="D29" s="199">
        <v>700000</v>
      </c>
    </row>
    <row r="30" spans="2:4" s="194" customFormat="1" ht="54.75" thickBot="1">
      <c r="B30" s="197" t="s">
        <v>391</v>
      </c>
      <c r="C30" s="198" t="s">
        <v>392</v>
      </c>
      <c r="D30" s="199">
        <f>900000+609000</f>
        <v>1509000</v>
      </c>
    </row>
    <row r="31" spans="2:4" s="194" customFormat="1" ht="34.5" customHeight="1" thickBot="1">
      <c r="B31" s="197"/>
      <c r="C31" s="550" t="s">
        <v>393</v>
      </c>
      <c r="D31" s="551">
        <f>SUM(D12:D30)</f>
        <v>12115700</v>
      </c>
    </row>
    <row r="32" spans="2:4" s="194" customFormat="1" ht="18">
      <c r="B32" s="201"/>
      <c r="C32" s="202"/>
      <c r="D32" s="65"/>
    </row>
    <row r="33" spans="2:4" s="194" customFormat="1" ht="18">
      <c r="B33" s="201"/>
      <c r="C33" s="202"/>
      <c r="D33" s="65"/>
    </row>
    <row r="34" spans="2:4" s="194" customFormat="1" ht="18">
      <c r="B34" s="201"/>
      <c r="C34" s="202"/>
      <c r="D34" s="65"/>
    </row>
    <row r="35" spans="2:4" s="194" customFormat="1" ht="18">
      <c r="B35" s="201"/>
      <c r="C35" s="202"/>
      <c r="D35" s="65"/>
    </row>
    <row r="36" spans="2:4" s="194" customFormat="1" ht="18">
      <c r="B36" s="201"/>
      <c r="C36" s="202"/>
      <c r="D36" s="65"/>
    </row>
    <row r="37" spans="2:4" s="194" customFormat="1" ht="18">
      <c r="B37" s="201"/>
      <c r="C37" s="202"/>
      <c r="D37" s="65"/>
    </row>
    <row r="38" spans="2:4" s="194" customFormat="1" ht="18">
      <c r="B38" s="201"/>
      <c r="C38" s="202"/>
      <c r="D38" s="65"/>
    </row>
    <row r="39" spans="2:4" s="194" customFormat="1" ht="18">
      <c r="B39" s="201"/>
      <c r="C39" s="202"/>
      <c r="D39" s="65"/>
    </row>
    <row r="40" spans="2:4" s="194" customFormat="1" ht="18">
      <c r="B40" s="201"/>
      <c r="C40" s="202"/>
      <c r="D40" s="3"/>
    </row>
    <row r="41" spans="2:4" s="194" customFormat="1" ht="18">
      <c r="B41" s="201"/>
      <c r="C41" s="202"/>
      <c r="D41" s="3"/>
    </row>
    <row r="42" spans="2:4" s="194" customFormat="1" ht="18">
      <c r="B42" s="201"/>
      <c r="C42" s="202"/>
      <c r="D42" s="3"/>
    </row>
    <row r="43" spans="2:4" s="194" customFormat="1" ht="18.75" thickBot="1">
      <c r="B43" s="201"/>
      <c r="C43" s="202"/>
      <c r="D43" s="65"/>
    </row>
    <row r="44" spans="2:4" s="194" customFormat="1" ht="18.75" thickBot="1">
      <c r="B44" s="201"/>
      <c r="C44" s="202"/>
      <c r="D44" s="199"/>
    </row>
    <row r="45" spans="2:4" s="194" customFormat="1" ht="18">
      <c r="B45" s="201"/>
      <c r="C45" s="202"/>
      <c r="D45" s="65"/>
    </row>
    <row r="46" spans="2:4" s="194" customFormat="1" ht="18">
      <c r="B46" s="201"/>
      <c r="C46" s="202"/>
      <c r="D46" s="65"/>
    </row>
    <row r="47" spans="2:4" s="194" customFormat="1" ht="18">
      <c r="B47" s="201"/>
      <c r="C47" s="203"/>
      <c r="D47" s="65"/>
    </row>
    <row r="48" spans="2:4" s="194" customFormat="1" ht="18">
      <c r="B48" s="201"/>
      <c r="C48" s="203"/>
      <c r="D48" s="65"/>
    </row>
    <row r="49" spans="2:4" s="194" customFormat="1" ht="18">
      <c r="B49" s="201"/>
      <c r="C49" s="202"/>
      <c r="D49" s="65"/>
    </row>
    <row r="50" spans="2:4" s="194" customFormat="1" ht="18">
      <c r="B50" s="201"/>
      <c r="C50" s="202"/>
      <c r="D50" s="3"/>
    </row>
    <row r="51" spans="2:4" s="194" customFormat="1" ht="18">
      <c r="B51" s="201"/>
      <c r="C51" s="202"/>
      <c r="D51" s="3"/>
    </row>
    <row r="52" spans="2:4" s="194" customFormat="1" ht="18">
      <c r="B52" s="201"/>
      <c r="C52" s="203"/>
      <c r="D52" s="204"/>
    </row>
    <row r="53" spans="2:4" s="194" customFormat="1" ht="18">
      <c r="B53" s="201"/>
      <c r="C53" s="203"/>
      <c r="D53" s="204"/>
    </row>
    <row r="54" spans="2:4" s="194" customFormat="1" ht="18">
      <c r="B54" s="201"/>
      <c r="C54" s="202"/>
      <c r="D54" s="204"/>
    </row>
    <row r="55" spans="2:4" s="194" customFormat="1" ht="18">
      <c r="B55" s="201"/>
      <c r="C55" s="202"/>
      <c r="D55" s="204"/>
    </row>
    <row r="56" spans="2:4" s="194" customFormat="1" ht="18">
      <c r="B56" s="201"/>
      <c r="C56" s="202"/>
      <c r="D56" s="204"/>
    </row>
    <row r="57" spans="2:4" s="194" customFormat="1" ht="18">
      <c r="B57" s="201"/>
      <c r="C57" s="203"/>
      <c r="D57" s="204"/>
    </row>
    <row r="58" spans="2:4" s="194" customFormat="1" ht="18">
      <c r="B58" s="201"/>
      <c r="C58" s="203"/>
      <c r="D58" s="204"/>
    </row>
    <row r="59" spans="2:4" s="194" customFormat="1" ht="18">
      <c r="B59" s="201"/>
      <c r="C59" s="203"/>
      <c r="D59" s="204"/>
    </row>
    <row r="60" spans="2:4" s="194" customFormat="1" ht="18">
      <c r="B60" s="201"/>
      <c r="C60" s="203"/>
      <c r="D60" s="204"/>
    </row>
    <row r="61" spans="2:4" s="194" customFormat="1" ht="18">
      <c r="B61" s="201"/>
      <c r="C61" s="203"/>
      <c r="D61" s="204"/>
    </row>
    <row r="62" spans="2:4" s="194" customFormat="1" ht="18">
      <c r="B62" s="201"/>
      <c r="C62" s="202"/>
      <c r="D62" s="204"/>
    </row>
    <row r="63" spans="2:4" s="194" customFormat="1" ht="18">
      <c r="B63" s="201"/>
      <c r="C63" s="202"/>
      <c r="D63" s="3"/>
    </row>
    <row r="64" spans="2:4" s="194" customFormat="1" ht="18">
      <c r="B64" s="201"/>
      <c r="C64" s="202"/>
      <c r="D64" s="3"/>
    </row>
    <row r="65" spans="2:4" s="194" customFormat="1" ht="18">
      <c r="B65" s="201"/>
      <c r="C65" s="202"/>
      <c r="D65" s="3"/>
    </row>
    <row r="66" spans="2:4" s="194" customFormat="1" ht="18">
      <c r="B66" s="201"/>
      <c r="C66" s="202"/>
      <c r="D66" s="3"/>
    </row>
    <row r="67" spans="2:4" s="194" customFormat="1" ht="18">
      <c r="B67" s="201"/>
      <c r="C67" s="202"/>
      <c r="D67" s="3"/>
    </row>
    <row r="68" spans="2:4" s="194" customFormat="1" ht="18">
      <c r="B68" s="201"/>
      <c r="C68" s="202"/>
      <c r="D68" s="3"/>
    </row>
    <row r="69" spans="2:4" s="194" customFormat="1" ht="18">
      <c r="B69" s="201"/>
      <c r="C69" s="202"/>
      <c r="D69" s="3"/>
    </row>
    <row r="70" spans="2:4" s="194" customFormat="1" ht="18">
      <c r="B70" s="201"/>
      <c r="C70" s="202"/>
      <c r="D70" s="3"/>
    </row>
    <row r="71" spans="2:4" s="194" customFormat="1" ht="18">
      <c r="B71" s="201"/>
      <c r="C71" s="202"/>
      <c r="D71" s="3"/>
    </row>
    <row r="72" spans="2:4" s="194" customFormat="1" ht="18">
      <c r="B72" s="201"/>
      <c r="C72" s="202"/>
      <c r="D72" s="3"/>
    </row>
    <row r="73" spans="2:4" s="194" customFormat="1" ht="18">
      <c r="B73" s="201"/>
      <c r="C73" s="202"/>
      <c r="D73" s="3"/>
    </row>
    <row r="74" spans="2:4" s="194" customFormat="1" ht="18">
      <c r="B74" s="201"/>
      <c r="C74" s="202"/>
      <c r="D74" s="3"/>
    </row>
    <row r="75" spans="2:4" s="194" customFormat="1" ht="18">
      <c r="B75" s="201"/>
      <c r="C75" s="202"/>
      <c r="D75" s="3"/>
    </row>
    <row r="76" spans="2:4" s="194" customFormat="1" ht="18">
      <c r="B76" s="201"/>
      <c r="C76" s="202"/>
      <c r="D76" s="3"/>
    </row>
    <row r="77" spans="2:4" s="194" customFormat="1" ht="18">
      <c r="B77" s="3"/>
      <c r="C77" s="202"/>
      <c r="D77" s="3"/>
    </row>
    <row r="78" spans="2:4" s="194" customFormat="1" ht="18">
      <c r="B78" s="3"/>
      <c r="C78" s="202"/>
      <c r="D78" s="3"/>
    </row>
    <row r="79" spans="2:4" s="194" customFormat="1" ht="18">
      <c r="B79" s="3"/>
      <c r="C79" s="202"/>
      <c r="D79" s="3"/>
    </row>
    <row r="80" spans="2:4" s="194" customFormat="1" ht="18">
      <c r="B80" s="3"/>
      <c r="C80" s="202"/>
      <c r="D80" s="3"/>
    </row>
    <row r="81" spans="2:4" s="194" customFormat="1" ht="18">
      <c r="B81" s="3"/>
      <c r="C81" s="202"/>
      <c r="D81" s="3"/>
    </row>
    <row r="82" spans="2:4" s="194" customFormat="1" ht="18">
      <c r="B82" s="3"/>
      <c r="C82" s="202"/>
      <c r="D82" s="3"/>
    </row>
    <row r="83" spans="2:4" s="194" customFormat="1" ht="18">
      <c r="B83" s="3"/>
      <c r="C83" s="202"/>
      <c r="D83" s="3"/>
    </row>
    <row r="84" spans="2:4" s="194" customFormat="1" ht="18">
      <c r="B84" s="3"/>
      <c r="C84" s="202"/>
      <c r="D84" s="3"/>
    </row>
    <row r="85" spans="2:4" s="194" customFormat="1" ht="18">
      <c r="B85" s="3"/>
      <c r="C85" s="202"/>
      <c r="D85" s="3"/>
    </row>
    <row r="86" spans="2:4" s="194" customFormat="1" ht="18">
      <c r="B86" s="3"/>
      <c r="C86" s="202"/>
      <c r="D86" s="3"/>
    </row>
    <row r="87" spans="2:4" s="194" customFormat="1" ht="18">
      <c r="B87" s="3"/>
      <c r="C87" s="202"/>
      <c r="D87" s="3"/>
    </row>
    <row r="88" spans="2:4" s="194" customFormat="1" ht="18">
      <c r="B88" s="3"/>
      <c r="C88" s="202"/>
      <c r="D88" s="3"/>
    </row>
    <row r="89" spans="2:4" s="194" customFormat="1" ht="18">
      <c r="B89" s="3"/>
      <c r="C89" s="202"/>
      <c r="D89" s="3"/>
    </row>
    <row r="90" spans="2:4" s="194" customFormat="1" ht="18">
      <c r="B90" s="3"/>
      <c r="C90" s="202"/>
      <c r="D90" s="3"/>
    </row>
    <row r="91" spans="2:4" s="194" customFormat="1" ht="18">
      <c r="B91" s="3"/>
      <c r="C91" s="202"/>
      <c r="D91" s="3"/>
    </row>
    <row r="92" spans="2:4" s="194" customFormat="1" ht="18">
      <c r="B92" s="3"/>
      <c r="C92" s="202"/>
      <c r="D92" s="3"/>
    </row>
    <row r="93" spans="2:4" s="194" customFormat="1" ht="18">
      <c r="B93" s="3"/>
      <c r="C93" s="202"/>
      <c r="D93" s="3"/>
    </row>
    <row r="94" spans="2:4" s="194" customFormat="1" ht="18">
      <c r="B94" s="3"/>
      <c r="C94" s="202"/>
      <c r="D94" s="3"/>
    </row>
    <row r="95" s="194" customFormat="1" ht="18">
      <c r="C95" s="205"/>
    </row>
    <row r="96" s="194" customFormat="1" ht="18">
      <c r="C96" s="205"/>
    </row>
    <row r="97" s="194" customFormat="1" ht="18">
      <c r="C97" s="205"/>
    </row>
    <row r="98" s="194" customFormat="1" ht="18">
      <c r="C98" s="205"/>
    </row>
    <row r="99" s="194" customFormat="1" ht="18">
      <c r="C99" s="205"/>
    </row>
    <row r="100" s="194" customFormat="1" ht="18">
      <c r="C100" s="205"/>
    </row>
    <row r="101" s="194" customFormat="1" ht="18">
      <c r="C101" s="205"/>
    </row>
    <row r="102" s="194" customFormat="1" ht="18">
      <c r="C102" s="205"/>
    </row>
    <row r="103" s="194" customFormat="1" ht="18">
      <c r="C103" s="205"/>
    </row>
    <row r="104" s="194" customFormat="1" ht="18">
      <c r="C104" s="205"/>
    </row>
    <row r="105" s="194" customFormat="1" ht="18">
      <c r="C105" s="205"/>
    </row>
    <row r="106" s="194" customFormat="1" ht="18">
      <c r="C106" s="205"/>
    </row>
    <row r="107" s="194" customFormat="1" ht="18">
      <c r="C107" s="205"/>
    </row>
    <row r="108" s="194" customFormat="1" ht="18">
      <c r="C108" s="205"/>
    </row>
    <row r="109" s="194" customFormat="1" ht="18">
      <c r="C109" s="205"/>
    </row>
    <row r="110" s="194" customFormat="1" ht="18">
      <c r="C110" s="205"/>
    </row>
    <row r="111" s="194" customFormat="1" ht="18">
      <c r="C111" s="205"/>
    </row>
    <row r="112" s="194" customFormat="1" ht="18">
      <c r="C112" s="205"/>
    </row>
    <row r="113" s="194" customFormat="1" ht="18">
      <c r="C113" s="205"/>
    </row>
    <row r="114" s="194" customFormat="1" ht="18">
      <c r="C114" s="205"/>
    </row>
    <row r="115" s="194" customFormat="1" ht="18">
      <c r="C115" s="205"/>
    </row>
    <row r="116" s="194" customFormat="1" ht="18">
      <c r="C116" s="205"/>
    </row>
    <row r="117" s="194" customFormat="1" ht="18">
      <c r="C117" s="205"/>
    </row>
    <row r="118" s="194" customFormat="1" ht="18">
      <c r="C118" s="205"/>
    </row>
    <row r="119" s="194" customFormat="1" ht="18">
      <c r="C119" s="205"/>
    </row>
    <row r="120" s="194" customFormat="1" ht="18">
      <c r="C120" s="205"/>
    </row>
    <row r="121" s="194" customFormat="1" ht="18">
      <c r="C121" s="205"/>
    </row>
    <row r="122" s="194" customFormat="1" ht="18">
      <c r="C122" s="205"/>
    </row>
    <row r="123" s="194" customFormat="1" ht="18">
      <c r="C123" s="205"/>
    </row>
    <row r="124" s="194" customFormat="1" ht="18">
      <c r="C124" s="205"/>
    </row>
    <row r="125" s="194" customFormat="1" ht="18">
      <c r="C125" s="205"/>
    </row>
    <row r="126" s="194" customFormat="1" ht="18">
      <c r="C126" s="205"/>
    </row>
    <row r="127" s="194" customFormat="1" ht="18">
      <c r="C127" s="205"/>
    </row>
    <row r="128" s="194" customFormat="1" ht="18">
      <c r="C128" s="205"/>
    </row>
    <row r="129" s="194" customFormat="1" ht="18">
      <c r="C129" s="205"/>
    </row>
    <row r="130" s="194" customFormat="1" ht="18">
      <c r="C130" s="205"/>
    </row>
    <row r="131" s="194" customFormat="1" ht="18">
      <c r="C131" s="205"/>
    </row>
    <row r="132" s="194" customFormat="1" ht="18">
      <c r="C132" s="205"/>
    </row>
    <row r="133" s="194" customFormat="1" ht="18">
      <c r="C133" s="205"/>
    </row>
    <row r="134" s="194" customFormat="1" ht="18">
      <c r="C134" s="205"/>
    </row>
    <row r="135" s="194" customFormat="1" ht="18">
      <c r="C135" s="205"/>
    </row>
    <row r="136" s="194" customFormat="1" ht="18">
      <c r="C136" s="205"/>
    </row>
    <row r="137" s="194" customFormat="1" ht="18">
      <c r="C137" s="205"/>
    </row>
    <row r="138" s="194" customFormat="1" ht="18">
      <c r="C138" s="205"/>
    </row>
    <row r="139" s="194" customFormat="1" ht="18">
      <c r="C139" s="205"/>
    </row>
    <row r="140" s="194" customFormat="1" ht="18">
      <c r="C140" s="205"/>
    </row>
    <row r="141" s="194" customFormat="1" ht="18">
      <c r="C141" s="205"/>
    </row>
    <row r="142" s="194" customFormat="1" ht="18">
      <c r="C142" s="205"/>
    </row>
    <row r="143" s="194" customFormat="1" ht="18">
      <c r="C143" s="205"/>
    </row>
    <row r="144" s="194" customFormat="1" ht="18">
      <c r="C144" s="205"/>
    </row>
    <row r="145" s="194" customFormat="1" ht="18">
      <c r="C145" s="205"/>
    </row>
    <row r="146" s="194" customFormat="1" ht="18">
      <c r="C146" s="205"/>
    </row>
    <row r="147" s="194" customFormat="1" ht="18">
      <c r="C147" s="205"/>
    </row>
    <row r="148" s="194" customFormat="1" ht="18">
      <c r="C148" s="205"/>
    </row>
    <row r="149" s="194" customFormat="1" ht="18">
      <c r="C149" s="205"/>
    </row>
    <row r="150" s="194" customFormat="1" ht="18">
      <c r="C150" s="205"/>
    </row>
    <row r="151" s="194" customFormat="1" ht="18">
      <c r="C151" s="205"/>
    </row>
    <row r="152" s="194" customFormat="1" ht="18">
      <c r="C152" s="205"/>
    </row>
    <row r="153" s="194" customFormat="1" ht="18">
      <c r="C153" s="205"/>
    </row>
    <row r="154" s="194" customFormat="1" ht="18">
      <c r="C154" s="205"/>
    </row>
    <row r="155" s="194" customFormat="1" ht="18">
      <c r="C155" s="205"/>
    </row>
    <row r="156" s="194" customFormat="1" ht="18">
      <c r="C156" s="205"/>
    </row>
    <row r="157" s="194" customFormat="1" ht="18">
      <c r="C157" s="205"/>
    </row>
    <row r="158" s="194" customFormat="1" ht="18">
      <c r="C158" s="205"/>
    </row>
    <row r="159" s="194" customFormat="1" ht="18">
      <c r="C159" s="205"/>
    </row>
    <row r="160" s="194" customFormat="1" ht="18">
      <c r="C160" s="205"/>
    </row>
    <row r="161" s="194" customFormat="1" ht="18">
      <c r="C161" s="205"/>
    </row>
    <row r="162" s="194" customFormat="1" ht="18">
      <c r="C162" s="205"/>
    </row>
    <row r="163" s="194" customFormat="1" ht="18">
      <c r="C163" s="205"/>
    </row>
    <row r="164" s="194" customFormat="1" ht="18">
      <c r="C164" s="205"/>
    </row>
    <row r="165" s="194" customFormat="1" ht="18">
      <c r="C165" s="205"/>
    </row>
    <row r="166" s="194" customFormat="1" ht="18">
      <c r="C166" s="205"/>
    </row>
    <row r="167" s="194" customFormat="1" ht="18">
      <c r="C167" s="205"/>
    </row>
    <row r="168" s="194" customFormat="1" ht="18">
      <c r="C168" s="205"/>
    </row>
    <row r="169" s="194" customFormat="1" ht="18">
      <c r="C169" s="205"/>
    </row>
    <row r="170" s="194" customFormat="1" ht="18">
      <c r="C170" s="205"/>
    </row>
    <row r="171" s="194" customFormat="1" ht="18">
      <c r="C171" s="205"/>
    </row>
    <row r="172" ht="12.75">
      <c r="C172" s="552"/>
    </row>
    <row r="173" ht="12.75">
      <c r="C173" s="552"/>
    </row>
    <row r="174" ht="12.75">
      <c r="C174" s="552"/>
    </row>
    <row r="175" ht="12.75">
      <c r="C175" s="552"/>
    </row>
    <row r="176" ht="12.75">
      <c r="C176" s="552"/>
    </row>
    <row r="177" ht="12.75">
      <c r="C177" s="552"/>
    </row>
    <row r="178" ht="12.75">
      <c r="C178" s="552"/>
    </row>
    <row r="179" ht="12.75">
      <c r="C179" s="552"/>
    </row>
    <row r="180" ht="12.75">
      <c r="C180" s="552"/>
    </row>
    <row r="181" ht="12.75">
      <c r="C181" s="552"/>
    </row>
    <row r="182" ht="12.75">
      <c r="C182" s="552"/>
    </row>
    <row r="183" ht="12.75">
      <c r="C183" s="552"/>
    </row>
    <row r="184" ht="12.75">
      <c r="C184" s="552"/>
    </row>
    <row r="185" ht="12.75">
      <c r="C185" s="552"/>
    </row>
    <row r="186" ht="12.75">
      <c r="C186" s="552"/>
    </row>
    <row r="187" ht="12.75">
      <c r="C187" s="552"/>
    </row>
    <row r="188" ht="12.75">
      <c r="C188" s="552"/>
    </row>
    <row r="189" ht="12.75">
      <c r="C189" s="552"/>
    </row>
    <row r="190" ht="12.75">
      <c r="C190" s="552"/>
    </row>
    <row r="191" ht="12.75">
      <c r="C191" s="552"/>
    </row>
    <row r="192" ht="12.75">
      <c r="C192" s="552"/>
    </row>
    <row r="193" ht="12.75">
      <c r="C193" s="552"/>
    </row>
    <row r="194" ht="12.75">
      <c r="C194" s="552"/>
    </row>
    <row r="195" ht="12.75">
      <c r="C195" s="552"/>
    </row>
    <row r="196" ht="12.75">
      <c r="C196" s="552"/>
    </row>
    <row r="197" ht="12.75">
      <c r="C197" s="552"/>
    </row>
    <row r="198" ht="12.75">
      <c r="C198" s="552"/>
    </row>
    <row r="199" ht="12.75">
      <c r="C199" s="552"/>
    </row>
    <row r="200" ht="12.75">
      <c r="C200" s="552"/>
    </row>
    <row r="201" ht="12.75">
      <c r="C201" s="552"/>
    </row>
    <row r="202" ht="12.75">
      <c r="C202" s="552"/>
    </row>
    <row r="203" ht="12.75">
      <c r="C203" s="552"/>
    </row>
    <row r="204" ht="12.75">
      <c r="C204" s="552"/>
    </row>
    <row r="205" ht="12.75">
      <c r="C205" s="552"/>
    </row>
    <row r="206" ht="12.75">
      <c r="C206" s="552"/>
    </row>
    <row r="207" ht="12.75">
      <c r="C207" s="552"/>
    </row>
    <row r="208" ht="12.75">
      <c r="C208" s="552"/>
    </row>
    <row r="209" ht="12.75">
      <c r="C209" s="552"/>
    </row>
    <row r="210" ht="12.75">
      <c r="C210" s="552"/>
    </row>
    <row r="211" ht="12.75">
      <c r="C211" s="552"/>
    </row>
    <row r="212" ht="12.75">
      <c r="C212" s="552"/>
    </row>
    <row r="213" ht="12.75">
      <c r="C213" s="552"/>
    </row>
    <row r="214" ht="12.75">
      <c r="C214" s="552"/>
    </row>
    <row r="215" ht="12.75">
      <c r="C215" s="552"/>
    </row>
    <row r="216" ht="12.75">
      <c r="C216" s="552"/>
    </row>
    <row r="217" ht="12.75">
      <c r="C217" s="552"/>
    </row>
    <row r="218" ht="12.75">
      <c r="C218" s="552"/>
    </row>
    <row r="219" ht="12.75">
      <c r="C219" s="552"/>
    </row>
    <row r="220" ht="12.75">
      <c r="C220" s="552"/>
    </row>
    <row r="221" ht="12.75">
      <c r="C221" s="552"/>
    </row>
    <row r="222" ht="12.75">
      <c r="C222" s="552"/>
    </row>
    <row r="223" ht="12.75">
      <c r="C223" s="552"/>
    </row>
    <row r="224" ht="12.75">
      <c r="C224" s="552"/>
    </row>
    <row r="225" ht="12.75">
      <c r="C225" s="552"/>
    </row>
    <row r="226" ht="12.75">
      <c r="C226" s="552"/>
    </row>
    <row r="227" ht="12.75">
      <c r="C227" s="552"/>
    </row>
    <row r="228" ht="12.75">
      <c r="C228" s="552"/>
    </row>
    <row r="229" ht="12.75">
      <c r="C229" s="552"/>
    </row>
    <row r="230" ht="12.75">
      <c r="C230" s="552"/>
    </row>
    <row r="231" ht="12.75">
      <c r="C231" s="552"/>
    </row>
    <row r="232" ht="12.75">
      <c r="C232" s="552"/>
    </row>
    <row r="233" ht="12.75">
      <c r="C233" s="552"/>
    </row>
    <row r="234" ht="12.75">
      <c r="C234" s="552"/>
    </row>
    <row r="235" ht="12.75">
      <c r="C235" s="552"/>
    </row>
    <row r="236" ht="12.75">
      <c r="C236" s="552"/>
    </row>
    <row r="237" ht="12.75">
      <c r="C237" s="552"/>
    </row>
    <row r="238" ht="12.75">
      <c r="C238" s="552"/>
    </row>
    <row r="239" ht="12.75">
      <c r="C239" s="552"/>
    </row>
    <row r="240" ht="12.75">
      <c r="C240" s="552"/>
    </row>
    <row r="241" ht="12.75">
      <c r="C241" s="552"/>
    </row>
    <row r="242" ht="12.75">
      <c r="C242" s="552"/>
    </row>
    <row r="243" ht="12.75">
      <c r="C243" s="552"/>
    </row>
    <row r="244" ht="12.75">
      <c r="C244" s="552"/>
    </row>
    <row r="245" ht="12.75">
      <c r="C245" s="552"/>
    </row>
    <row r="246" ht="12.75">
      <c r="C246" s="552"/>
    </row>
    <row r="247" ht="12.75">
      <c r="C247" s="552"/>
    </row>
    <row r="248" ht="12.75">
      <c r="C248" s="552"/>
    </row>
    <row r="249" ht="12.75">
      <c r="C249" s="552"/>
    </row>
    <row r="250" ht="12.75">
      <c r="C250" s="552"/>
    </row>
    <row r="251" ht="12.75">
      <c r="C251" s="552"/>
    </row>
    <row r="252" ht="12.75">
      <c r="C252" s="552"/>
    </row>
    <row r="253" ht="12.75">
      <c r="C253" s="552"/>
    </row>
    <row r="254" ht="12.75">
      <c r="C254" s="552"/>
    </row>
    <row r="255" ht="12.75">
      <c r="C255" s="552"/>
    </row>
    <row r="256" ht="12.75">
      <c r="C256" s="552"/>
    </row>
    <row r="257" ht="12.75">
      <c r="C257" s="552"/>
    </row>
    <row r="258" ht="12.75">
      <c r="C258" s="552"/>
    </row>
    <row r="259" ht="12.75">
      <c r="C259" s="552"/>
    </row>
    <row r="260" ht="12.75">
      <c r="C260" s="552"/>
    </row>
    <row r="261" ht="12.75">
      <c r="C261" s="552"/>
    </row>
    <row r="262" ht="12.75">
      <c r="C262" s="552"/>
    </row>
    <row r="263" ht="12.75">
      <c r="C263" s="552"/>
    </row>
    <row r="264" ht="12.75">
      <c r="C264" s="552"/>
    </row>
    <row r="265" ht="12.75">
      <c r="C265" s="552"/>
    </row>
    <row r="266" ht="12.75">
      <c r="C266" s="552"/>
    </row>
    <row r="267" ht="12.75">
      <c r="C267" s="552"/>
    </row>
    <row r="268" ht="12.75">
      <c r="C268" s="552"/>
    </row>
    <row r="269" ht="12.75">
      <c r="C269" s="552"/>
    </row>
    <row r="270" ht="12.75">
      <c r="C270" s="552"/>
    </row>
    <row r="271" ht="12.75">
      <c r="C271" s="552"/>
    </row>
    <row r="272" ht="12.75">
      <c r="C272" s="552"/>
    </row>
    <row r="273" ht="12.75">
      <c r="C273" s="552"/>
    </row>
    <row r="274" ht="12.75">
      <c r="C274" s="552"/>
    </row>
    <row r="275" ht="12.75">
      <c r="C275" s="552"/>
    </row>
    <row r="276" ht="12.75">
      <c r="C276" s="552"/>
    </row>
    <row r="277" ht="12.75">
      <c r="C277" s="552"/>
    </row>
    <row r="278" ht="12.75">
      <c r="C278" s="552"/>
    </row>
    <row r="279" ht="12.75">
      <c r="C279" s="552"/>
    </row>
    <row r="280" ht="12.75">
      <c r="C280" s="552"/>
    </row>
    <row r="281" ht="12.75">
      <c r="C281" s="552"/>
    </row>
    <row r="282" ht="12.75">
      <c r="C282" s="552"/>
    </row>
    <row r="283" ht="12.75">
      <c r="C283" s="552"/>
    </row>
    <row r="284" ht="12.75">
      <c r="C284" s="552"/>
    </row>
    <row r="285" ht="12.75">
      <c r="C285" s="552"/>
    </row>
    <row r="286" ht="12.75">
      <c r="C286" s="552"/>
    </row>
    <row r="287" ht="12.75">
      <c r="C287" s="552"/>
    </row>
    <row r="288" ht="12.75">
      <c r="C288" s="552"/>
    </row>
    <row r="289" ht="12.75">
      <c r="C289" s="552"/>
    </row>
    <row r="290" ht="12.75">
      <c r="C290" s="552"/>
    </row>
    <row r="291" ht="12.75">
      <c r="C291" s="552"/>
    </row>
    <row r="292" ht="12.75">
      <c r="C292" s="552"/>
    </row>
  </sheetData>
  <mergeCells count="2">
    <mergeCell ref="B7:D7"/>
    <mergeCell ref="B8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N18" sqref="N18"/>
    </sheetView>
  </sheetViews>
  <sheetFormatPr defaultColWidth="9.00390625" defaultRowHeight="12.75"/>
  <cols>
    <col min="1" max="1" width="9.125" style="409" customWidth="1"/>
    <col min="2" max="2" width="11.125" style="409" customWidth="1"/>
    <col min="3" max="3" width="61.125" style="409" customWidth="1"/>
    <col min="4" max="4" width="33.375" style="409" customWidth="1"/>
    <col min="5" max="5" width="9.125" style="409" customWidth="1"/>
    <col min="6" max="6" width="12.75390625" style="409" bestFit="1" customWidth="1"/>
    <col min="7" max="16384" width="9.125" style="409" customWidth="1"/>
  </cols>
  <sheetData>
    <row r="1" ht="21.75" customHeight="1">
      <c r="D1" s="528" t="s">
        <v>394</v>
      </c>
    </row>
    <row r="2" ht="20.25" customHeight="1">
      <c r="D2" s="528" t="s">
        <v>2</v>
      </c>
    </row>
    <row r="3" ht="21" customHeight="1">
      <c r="D3" s="528" t="s">
        <v>633</v>
      </c>
    </row>
    <row r="4" ht="18.75" customHeight="1">
      <c r="D4" s="528" t="s">
        <v>93</v>
      </c>
    </row>
    <row r="5" ht="9" customHeight="1"/>
    <row r="6" spans="1:4" s="529" customFormat="1" ht="20.25">
      <c r="A6" s="626" t="s">
        <v>395</v>
      </c>
      <c r="B6" s="626"/>
      <c r="C6" s="626"/>
      <c r="D6" s="626"/>
    </row>
    <row r="7" spans="1:4" s="531" customFormat="1" ht="59.25" customHeight="1">
      <c r="A7" s="627" t="s">
        <v>0</v>
      </c>
      <c r="B7" s="627"/>
      <c r="C7" s="627"/>
      <c r="D7" s="530" t="s">
        <v>5</v>
      </c>
    </row>
    <row r="8" spans="1:4" s="533" customFormat="1" ht="18">
      <c r="A8" s="532" t="s">
        <v>6</v>
      </c>
      <c r="B8" s="532" t="s">
        <v>97</v>
      </c>
      <c r="C8" s="532" t="s">
        <v>7</v>
      </c>
      <c r="D8" s="532" t="s">
        <v>276</v>
      </c>
    </row>
    <row r="9" spans="1:4" s="533" customFormat="1" ht="18">
      <c r="A9" s="532">
        <v>1</v>
      </c>
      <c r="B9" s="532">
        <v>2</v>
      </c>
      <c r="C9" s="532">
        <v>3</v>
      </c>
      <c r="D9" s="532">
        <v>4</v>
      </c>
    </row>
    <row r="10" spans="1:4" s="529" customFormat="1" ht="31.5" customHeight="1" thickBot="1">
      <c r="A10" s="534">
        <v>851</v>
      </c>
      <c r="B10" s="535"/>
      <c r="C10" s="536" t="s">
        <v>185</v>
      </c>
      <c r="D10" s="537">
        <f>D11</f>
        <v>500000</v>
      </c>
    </row>
    <row r="11" spans="1:4" s="533" customFormat="1" ht="21" customHeight="1" thickTop="1">
      <c r="A11" s="538"/>
      <c r="B11" s="532">
        <v>85154</v>
      </c>
      <c r="C11" s="539" t="s">
        <v>187</v>
      </c>
      <c r="D11" s="540">
        <f>SUM(D13:D28)</f>
        <v>500000</v>
      </c>
    </row>
    <row r="12" spans="1:4" s="544" customFormat="1" ht="18">
      <c r="A12" s="538"/>
      <c r="B12" s="541"/>
      <c r="C12" s="542" t="s">
        <v>20</v>
      </c>
      <c r="D12" s="543"/>
    </row>
    <row r="13" spans="1:4" s="544" customFormat="1" ht="39" customHeight="1">
      <c r="A13" s="538"/>
      <c r="B13" s="538"/>
      <c r="C13" s="542" t="s">
        <v>396</v>
      </c>
      <c r="D13" s="545">
        <v>13500</v>
      </c>
    </row>
    <row r="14" spans="1:4" s="544" customFormat="1" ht="39.75" customHeight="1">
      <c r="A14" s="538"/>
      <c r="B14" s="538"/>
      <c r="C14" s="542" t="s">
        <v>397</v>
      </c>
      <c r="D14" s="545">
        <v>35000</v>
      </c>
    </row>
    <row r="15" spans="1:4" s="544" customFormat="1" ht="21.75" customHeight="1">
      <c r="A15" s="538"/>
      <c r="B15" s="538"/>
      <c r="C15" s="542" t="s">
        <v>398</v>
      </c>
      <c r="D15" s="545">
        <v>10000</v>
      </c>
    </row>
    <row r="16" spans="1:4" s="544" customFormat="1" ht="23.25" customHeight="1">
      <c r="A16" s="538"/>
      <c r="B16" s="538"/>
      <c r="C16" s="542" t="s">
        <v>399</v>
      </c>
      <c r="D16" s="545">
        <v>6000</v>
      </c>
    </row>
    <row r="17" spans="1:5" s="544" customFormat="1" ht="72.75" customHeight="1">
      <c r="A17" s="538"/>
      <c r="B17" s="538"/>
      <c r="C17" s="542" t="s">
        <v>400</v>
      </c>
      <c r="D17" s="545">
        <v>140000</v>
      </c>
      <c r="E17" s="4"/>
    </row>
    <row r="18" spans="1:4" s="544" customFormat="1" ht="39" customHeight="1">
      <c r="A18" s="538"/>
      <c r="B18" s="538"/>
      <c r="C18" s="542" t="s">
        <v>401</v>
      </c>
      <c r="D18" s="545">
        <v>45000</v>
      </c>
    </row>
    <row r="19" spans="1:4" s="544" customFormat="1" ht="57.75" customHeight="1">
      <c r="A19" s="538"/>
      <c r="B19" s="538"/>
      <c r="C19" s="542" t="s">
        <v>402</v>
      </c>
      <c r="D19" s="545">
        <v>5000</v>
      </c>
    </row>
    <row r="20" spans="1:4" s="548" customFormat="1" ht="41.25" customHeight="1">
      <c r="A20" s="546"/>
      <c r="B20" s="546"/>
      <c r="C20" s="542" t="s">
        <v>403</v>
      </c>
      <c r="D20" s="547">
        <f>38000-1000</f>
        <v>37000</v>
      </c>
    </row>
    <row r="21" spans="1:5" s="544" customFormat="1" ht="39.75" customHeight="1">
      <c r="A21" s="538"/>
      <c r="B21" s="538"/>
      <c r="C21" s="542" t="s">
        <v>404</v>
      </c>
      <c r="D21" s="545">
        <v>145000</v>
      </c>
      <c r="E21" s="548"/>
    </row>
    <row r="22" spans="1:4" s="544" customFormat="1" ht="25.5" customHeight="1">
      <c r="A22" s="538"/>
      <c r="B22" s="538"/>
      <c r="C22" s="542" t="s">
        <v>405</v>
      </c>
      <c r="D22" s="545">
        <v>1000</v>
      </c>
    </row>
    <row r="23" spans="1:4" s="544" customFormat="1" ht="39" customHeight="1">
      <c r="A23" s="538"/>
      <c r="B23" s="538"/>
      <c r="C23" s="542" t="s">
        <v>406</v>
      </c>
      <c r="D23" s="545">
        <v>30000</v>
      </c>
    </row>
    <row r="24" spans="1:4" s="544" customFormat="1" ht="39.75" customHeight="1">
      <c r="A24" s="538"/>
      <c r="B24" s="538"/>
      <c r="C24" s="542" t="s">
        <v>407</v>
      </c>
      <c r="D24" s="545">
        <v>11000</v>
      </c>
    </row>
    <row r="25" spans="1:4" s="544" customFormat="1" ht="36" customHeight="1">
      <c r="A25" s="538"/>
      <c r="B25" s="538"/>
      <c r="C25" s="542" t="s">
        <v>408</v>
      </c>
      <c r="D25" s="545">
        <v>3500</v>
      </c>
    </row>
    <row r="26" spans="1:4" s="544" customFormat="1" ht="21" customHeight="1">
      <c r="A26" s="538"/>
      <c r="B26" s="538"/>
      <c r="C26" s="542" t="s">
        <v>409</v>
      </c>
      <c r="D26" s="545">
        <f>2000+1000</f>
        <v>3000</v>
      </c>
    </row>
    <row r="27" spans="1:4" s="544" customFormat="1" ht="39.75" customHeight="1">
      <c r="A27" s="538"/>
      <c r="B27" s="538"/>
      <c r="C27" s="542" t="s">
        <v>410</v>
      </c>
      <c r="D27" s="545">
        <v>10000</v>
      </c>
    </row>
    <row r="28" spans="1:4" s="544" customFormat="1" ht="60" customHeight="1">
      <c r="A28" s="549"/>
      <c r="B28" s="549"/>
      <c r="C28" s="542" t="s">
        <v>411</v>
      </c>
      <c r="D28" s="545">
        <v>5000</v>
      </c>
    </row>
    <row r="30" spans="1:6" ht="97.5" customHeight="1">
      <c r="A30" s="628" t="s">
        <v>839</v>
      </c>
      <c r="B30" s="628"/>
      <c r="C30" s="628"/>
      <c r="D30" s="628"/>
      <c r="F30" s="338"/>
    </row>
    <row r="31" ht="21.75" customHeight="1"/>
  </sheetData>
  <mergeCells count="3">
    <mergeCell ref="A6:D6"/>
    <mergeCell ref="A7:C7"/>
    <mergeCell ref="A30:D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2003-04-28T13:24:49Z</cp:lastPrinted>
  <dcterms:created xsi:type="dcterms:W3CDTF">2002-12-20T07:03:11Z</dcterms:created>
  <dcterms:modified xsi:type="dcterms:W3CDTF">2003-04-28T13:25:31Z</dcterms:modified>
  <cp:category/>
  <cp:version/>
  <cp:contentType/>
  <cp:contentStatus/>
</cp:coreProperties>
</file>