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Środki EU" sheetId="1" r:id="rId1"/>
    <sheet name="wkład wł." sheetId="2" r:id="rId2"/>
    <sheet name="Arkusz3" sheetId="3" r:id="rId3"/>
  </sheets>
  <definedNames>
    <definedName name="_xlnm.Print_Area" localSheetId="0">'Środki EU'!$A$2:$M$15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<sst xmlns="http://schemas.openxmlformats.org/spreadsheetml/2006/main" count="70" uniqueCount="38">
  <si>
    <t>Likwidacja niskiej emisji zanieczyszczeń w centrum Cieszyna- etap III - Ochrona powietrza atmosferycznego i klimatu</t>
  </si>
  <si>
    <t>Likwidacja niskiej emisji zanieczyszczeń w centrum Cieszyna- etap IV - Ochrona powietrza atmosferycznego i klimatu</t>
  </si>
  <si>
    <t>Modernizacja Muzem Drukarstwa - Ochrona dziedzictwa kulturowego</t>
  </si>
  <si>
    <t>Modernizacja oświetlenia publicznego Miasta Cieszyna- etap II - Ochrona powietrza atmosferycznego i klimatu</t>
  </si>
  <si>
    <t>Podniesienie jakości, dostępności oraz zwiększenie wykorzystania administracyjnych zasobów mapowych subregionu południowego województwa śląskiego - Poprawa jakości usług</t>
  </si>
  <si>
    <t>Szlakiem Cieszyńskiego Tramwaju - rozwój transgranicznej turystyki - Ochrona dziedzictwa kulturowego</t>
  </si>
  <si>
    <t>Przebudowa sektora C targowiska rolno-spożywczego w Cieszynie- Poprawa jakości usług</t>
  </si>
  <si>
    <t>Modernizacja taboru autobusowego transportu zbiorowego w Cieszynie - zakup autobusów elektrycznych wraz z infrastrukturą ładowania - Podniesienie jakości i niezawodności taboru autobusowego komunikacji miejskiej</t>
  </si>
  <si>
    <t>Nazwa i cel</t>
  </si>
  <si>
    <t>Limit 2020</t>
  </si>
  <si>
    <t>Limit 2021</t>
  </si>
  <si>
    <t>Limit 2022</t>
  </si>
  <si>
    <t xml:space="preserve">Otrzymaliśmy </t>
  </si>
  <si>
    <t>Razem</t>
  </si>
  <si>
    <t>czwarta cyfra</t>
  </si>
  <si>
    <t>Uwagi</t>
  </si>
  <si>
    <t>Wydatki</t>
  </si>
  <si>
    <t>Plan Dotacji UE</t>
  </si>
  <si>
    <t>dotację</t>
  </si>
  <si>
    <t xml:space="preserve">% </t>
  </si>
  <si>
    <t>w 2020</t>
  </si>
  <si>
    <t>§</t>
  </si>
  <si>
    <t>2020 rok</t>
  </si>
  <si>
    <t>w tym:wyd. "7" i przewidywane "7" lub "8"</t>
  </si>
  <si>
    <t>Wkład własny</t>
  </si>
  <si>
    <t>w tym wkład własny</t>
  </si>
  <si>
    <t>wyd.kwal.</t>
  </si>
  <si>
    <t>Prefinansowanie</t>
  </si>
  <si>
    <t>na ile czekamy w zw. z wyd.2020 roku</t>
  </si>
  <si>
    <t>Prognozowane prefinansowanie -lata2020-2022</t>
  </si>
  <si>
    <t xml:space="preserve">  </t>
  </si>
  <si>
    <t>Tabela Nr 2</t>
  </si>
  <si>
    <t>Tabela Nr 1</t>
  </si>
  <si>
    <t>umowa RPO WSL</t>
  </si>
  <si>
    <t>nie podpisano umowy-prognoza (RPO WSL)</t>
  </si>
  <si>
    <t>umowa Europejski Fundusz Rolny na Rzecz Obszarów Wiejskich</t>
  </si>
  <si>
    <t>umowa Europejski Fundusz Rozwoju Regionalnego</t>
  </si>
  <si>
    <t>nie podpisano umowy-prognoza EFRR Interreg V-a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</si>
</sst>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,"/>
    <numFmt numFmtId="169" formatCode="#,##0.00_ ;[Red]\-#,##0.00\ "/>
    <numFmt numFmtId="170" formatCode="0.0%"/>
    <numFmt numFmtId="171" formatCode="#,##0.0_ ;[Red]\-#,##0.0,"/>
    <numFmt numFmtId="172" formatCode="#,##0_ ;[Red]\-#,##0,"/>
    <numFmt numFmtId="173" formatCode="#,##0.0"/>
  </numFmts>
  <fonts count="45">
    <font>
      <sz val="10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6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34" borderId="10" xfId="0" applyFont="1" applyFill="1" applyBorder="1" applyAlignment="1">
      <alignment vertical="top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69" fontId="4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wrapText="1"/>
    </xf>
    <xf numFmtId="0" fontId="2" fillId="34" borderId="10" xfId="0" applyFont="1" applyFill="1" applyBorder="1" applyAlignment="1">
      <alignment vertical="top" wrapText="1"/>
    </xf>
    <xf numFmtId="169" fontId="3" fillId="34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9" fontId="3" fillId="0" borderId="10" xfId="0" applyNumberFormat="1" applyFont="1" applyBorder="1" applyAlignment="1">
      <alignment wrapText="1"/>
    </xf>
    <xf numFmtId="10" fontId="3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69" fontId="4" fillId="34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168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168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9" fontId="4" fillId="34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169" fontId="3" fillId="34" borderId="10" xfId="0" applyNumberFormat="1" applyFont="1" applyFill="1" applyBorder="1" applyAlignment="1">
      <alignment vertical="center" wrapText="1"/>
    </xf>
    <xf numFmtId="168" fontId="3" fillId="33" borderId="12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3" fillId="0" borderId="10" xfId="0" applyNumberFormat="1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.140625" style="13" customWidth="1"/>
    <col min="2" max="2" width="29.8515625" style="0" customWidth="1"/>
    <col min="3" max="4" width="13.421875" style="0" customWidth="1"/>
    <col min="5" max="5" width="11.140625" style="0" customWidth="1"/>
    <col min="6" max="6" width="10.28125" style="0" customWidth="1"/>
    <col min="7" max="7" width="12.28125" style="0" customWidth="1"/>
    <col min="8" max="8" width="11.28125" style="0" bestFit="1" customWidth="1"/>
    <col min="9" max="9" width="12.7109375" style="0" customWidth="1"/>
    <col min="10" max="11" width="12.57421875" style="0" customWidth="1"/>
    <col min="12" max="12" width="8.28125" style="1" bestFit="1" customWidth="1"/>
    <col min="13" max="13" width="33.140625" style="1" customWidth="1"/>
  </cols>
  <sheetData>
    <row r="2" spans="1:13" ht="15">
      <c r="A2" s="20"/>
      <c r="B2" s="39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43" t="s">
        <v>32</v>
      </c>
      <c r="M2" s="11"/>
    </row>
    <row r="3" spans="1:13" s="32" customFormat="1" ht="22.5">
      <c r="A3" s="27" t="s">
        <v>21</v>
      </c>
      <c r="B3" s="29" t="s">
        <v>8</v>
      </c>
      <c r="C3" s="47" t="s">
        <v>16</v>
      </c>
      <c r="D3" s="48"/>
      <c r="E3" s="48"/>
      <c r="F3" s="49"/>
      <c r="G3" s="30" t="s">
        <v>17</v>
      </c>
      <c r="H3" s="27" t="s">
        <v>12</v>
      </c>
      <c r="I3" s="31" t="s">
        <v>27</v>
      </c>
      <c r="J3" s="31" t="s">
        <v>27</v>
      </c>
      <c r="K3" s="31" t="s">
        <v>27</v>
      </c>
      <c r="L3" s="27" t="s">
        <v>19</v>
      </c>
      <c r="M3" s="27" t="s">
        <v>15</v>
      </c>
    </row>
    <row r="4" spans="1:13" ht="19.5" customHeight="1">
      <c r="A4" s="14" t="s">
        <v>14</v>
      </c>
      <c r="B4" s="21"/>
      <c r="C4" s="50" t="s">
        <v>22</v>
      </c>
      <c r="D4" s="51"/>
      <c r="E4" s="22" t="s">
        <v>10</v>
      </c>
      <c r="F4" s="22" t="s">
        <v>11</v>
      </c>
      <c r="G4" s="23">
        <v>2020</v>
      </c>
      <c r="H4" s="37" t="s">
        <v>18</v>
      </c>
      <c r="I4" s="37">
        <v>2020</v>
      </c>
      <c r="J4" s="38">
        <v>2021</v>
      </c>
      <c r="K4" s="38">
        <v>2022</v>
      </c>
      <c r="L4" s="27" t="s">
        <v>26</v>
      </c>
      <c r="M4" s="9"/>
    </row>
    <row r="5" spans="1:13" s="36" customFormat="1" ht="16.5">
      <c r="A5" s="14" t="s">
        <v>20</v>
      </c>
      <c r="B5" s="33"/>
      <c r="C5" s="34" t="s">
        <v>9</v>
      </c>
      <c r="D5" s="34" t="s">
        <v>23</v>
      </c>
      <c r="E5" s="34"/>
      <c r="F5" s="34"/>
      <c r="G5" s="34"/>
      <c r="H5" s="14"/>
      <c r="I5" s="14" t="s">
        <v>28</v>
      </c>
      <c r="J5" s="35"/>
      <c r="K5" s="35"/>
      <c r="L5" s="12"/>
      <c r="M5" s="12"/>
    </row>
    <row r="6" spans="1:13" ht="22.5">
      <c r="A6" s="10">
        <v>7</v>
      </c>
      <c r="B6" s="45" t="s">
        <v>2</v>
      </c>
      <c r="C6" s="46">
        <v>1130276.13</v>
      </c>
      <c r="D6" s="46">
        <v>344626.74</v>
      </c>
      <c r="E6" s="46">
        <v>0</v>
      </c>
      <c r="F6" s="46">
        <v>0</v>
      </c>
      <c r="G6" s="46">
        <v>909397.22</v>
      </c>
      <c r="H6" s="46">
        <v>563351.7</v>
      </c>
      <c r="I6" s="25">
        <f>G6-H6</f>
        <v>346045.52</v>
      </c>
      <c r="J6" s="17"/>
      <c r="K6" s="17"/>
      <c r="L6" s="18">
        <v>0.85</v>
      </c>
      <c r="M6" s="9" t="s">
        <v>33</v>
      </c>
    </row>
    <row r="7" spans="1:13" ht="67.5">
      <c r="A7" s="10">
        <v>7</v>
      </c>
      <c r="B7" s="26" t="s">
        <v>4</v>
      </c>
      <c r="C7" s="24">
        <v>125000</v>
      </c>
      <c r="D7" s="24">
        <v>91000</v>
      </c>
      <c r="E7" s="24">
        <v>0</v>
      </c>
      <c r="F7" s="24">
        <v>0</v>
      </c>
      <c r="G7" s="24">
        <v>341000</v>
      </c>
      <c r="H7" s="24">
        <v>0</v>
      </c>
      <c r="I7" s="25">
        <v>91000</v>
      </c>
      <c r="J7" s="17"/>
      <c r="K7" s="17"/>
      <c r="L7" s="18">
        <v>0.85</v>
      </c>
      <c r="M7" s="9" t="s">
        <v>36</v>
      </c>
    </row>
    <row r="8" spans="1:13" ht="33.75">
      <c r="A8" s="10">
        <v>7</v>
      </c>
      <c r="B8" s="26" t="s">
        <v>6</v>
      </c>
      <c r="C8" s="24">
        <v>862871.44</v>
      </c>
      <c r="D8" s="24">
        <v>446320</v>
      </c>
      <c r="E8" s="24"/>
      <c r="F8" s="24"/>
      <c r="G8" s="24">
        <v>699930</v>
      </c>
      <c r="H8" s="27"/>
      <c r="I8" s="25">
        <f>G8</f>
        <v>699930</v>
      </c>
      <c r="J8" s="17"/>
      <c r="K8" s="17"/>
      <c r="L8" s="19">
        <v>0.6363</v>
      </c>
      <c r="M8" s="9" t="s">
        <v>35</v>
      </c>
    </row>
    <row r="9" spans="1:13" ht="33.75">
      <c r="A9" s="10">
        <v>9</v>
      </c>
      <c r="B9" s="26" t="s">
        <v>3</v>
      </c>
      <c r="C9" s="24">
        <v>50000</v>
      </c>
      <c r="D9" s="24"/>
      <c r="E9" s="24">
        <v>1450000</v>
      </c>
      <c r="F9" s="24">
        <v>0</v>
      </c>
      <c r="G9" s="24"/>
      <c r="H9" s="24">
        <v>0</v>
      </c>
      <c r="I9" s="25">
        <v>0</v>
      </c>
      <c r="J9" s="17">
        <f aca="true" t="shared" si="0" ref="J9:K11">E9*85%</f>
        <v>1232500</v>
      </c>
      <c r="K9" s="17">
        <f t="shared" si="0"/>
        <v>0</v>
      </c>
      <c r="L9" s="18">
        <v>0.85</v>
      </c>
      <c r="M9" s="4" t="s">
        <v>34</v>
      </c>
    </row>
    <row r="10" spans="1:13" s="66" customFormat="1" ht="33.75">
      <c r="A10" s="60">
        <v>9</v>
      </c>
      <c r="B10" s="61" t="s">
        <v>5</v>
      </c>
      <c r="C10" s="62">
        <v>4030844.48</v>
      </c>
      <c r="D10" s="62">
        <v>3426217.81</v>
      </c>
      <c r="E10" s="62">
        <v>13773022</v>
      </c>
      <c r="F10" s="62">
        <v>6489348.55</v>
      </c>
      <c r="G10" s="62"/>
      <c r="H10" s="62">
        <v>0</v>
      </c>
      <c r="I10" s="63">
        <f>C10*85%</f>
        <v>3426217.8079999997</v>
      </c>
      <c r="J10" s="64">
        <f t="shared" si="0"/>
        <v>11707068.7</v>
      </c>
      <c r="K10" s="64">
        <f t="shared" si="0"/>
        <v>5515946.2675</v>
      </c>
      <c r="L10" s="65">
        <v>0.85</v>
      </c>
      <c r="M10" s="59" t="s">
        <v>37</v>
      </c>
    </row>
    <row r="11" spans="1:13" ht="57.75" customHeight="1">
      <c r="A11" s="10">
        <v>9</v>
      </c>
      <c r="B11" s="26" t="s">
        <v>7</v>
      </c>
      <c r="C11" s="24">
        <v>25000</v>
      </c>
      <c r="D11" s="24"/>
      <c r="E11" s="24">
        <v>4750000</v>
      </c>
      <c r="F11" s="24"/>
      <c r="G11" s="24"/>
      <c r="H11" s="27"/>
      <c r="I11" s="25"/>
      <c r="J11" s="17">
        <f t="shared" si="0"/>
        <v>4037500</v>
      </c>
      <c r="K11" s="17">
        <f t="shared" si="0"/>
        <v>0</v>
      </c>
      <c r="L11" s="18">
        <v>0.85</v>
      </c>
      <c r="M11" s="4" t="s">
        <v>34</v>
      </c>
    </row>
    <row r="12" spans="1:13" ht="33.75">
      <c r="A12" s="10">
        <v>7</v>
      </c>
      <c r="B12" s="26" t="s">
        <v>0</v>
      </c>
      <c r="C12" s="24">
        <v>2160000</v>
      </c>
      <c r="D12" s="24">
        <v>1439634.09</v>
      </c>
      <c r="E12" s="24">
        <v>0</v>
      </c>
      <c r="F12" s="24">
        <v>0</v>
      </c>
      <c r="G12" s="24">
        <v>1127789.16</v>
      </c>
      <c r="H12" s="24">
        <v>0</v>
      </c>
      <c r="I12" s="25">
        <v>1127789.16</v>
      </c>
      <c r="J12" s="17"/>
      <c r="K12" s="17"/>
      <c r="L12" s="18">
        <v>0.85</v>
      </c>
      <c r="M12" s="4" t="s">
        <v>34</v>
      </c>
    </row>
    <row r="13" spans="1:13" ht="33.75">
      <c r="A13" s="10">
        <v>7</v>
      </c>
      <c r="B13" s="26" t="s">
        <v>1</v>
      </c>
      <c r="C13" s="24">
        <v>100000</v>
      </c>
      <c r="D13" s="24">
        <v>63750</v>
      </c>
      <c r="E13" s="24">
        <v>1400000</v>
      </c>
      <c r="F13" s="24">
        <v>0</v>
      </c>
      <c r="G13" s="24"/>
      <c r="H13" s="24">
        <v>0</v>
      </c>
      <c r="I13" s="25">
        <v>0</v>
      </c>
      <c r="J13" s="17">
        <f>E13*85%</f>
        <v>1190000</v>
      </c>
      <c r="K13" s="17">
        <f>F13*85%</f>
        <v>0</v>
      </c>
      <c r="L13" s="18">
        <v>0.85</v>
      </c>
      <c r="M13" s="4" t="s">
        <v>34</v>
      </c>
    </row>
    <row r="14" spans="1:13" ht="12.75">
      <c r="A14" s="10"/>
      <c r="B14" s="26" t="s">
        <v>13</v>
      </c>
      <c r="C14" s="28">
        <f aca="true" t="shared" si="1" ref="C14:H14">SUM(C6:C13)</f>
        <v>8483992.05</v>
      </c>
      <c r="D14" s="28">
        <f t="shared" si="1"/>
        <v>5811548.64</v>
      </c>
      <c r="E14" s="28">
        <f t="shared" si="1"/>
        <v>21373022</v>
      </c>
      <c r="F14" s="28">
        <f t="shared" si="1"/>
        <v>6489348.55</v>
      </c>
      <c r="G14" s="28">
        <f t="shared" si="1"/>
        <v>3078116.38</v>
      </c>
      <c r="H14" s="28">
        <f t="shared" si="1"/>
        <v>563351.7</v>
      </c>
      <c r="I14" s="70">
        <f>SUM(I6:I13)</f>
        <v>5690982.488</v>
      </c>
      <c r="J14" s="28">
        <f>SUM(J6:J13)</f>
        <v>18167068.7</v>
      </c>
      <c r="K14" s="28">
        <f>SUM(K6:K13)</f>
        <v>5515946.2675</v>
      </c>
      <c r="L14" s="17"/>
      <c r="M14" s="17"/>
    </row>
    <row r="15" spans="5:13" ht="12.75">
      <c r="E15" s="40"/>
      <c r="F15" s="40"/>
      <c r="G15" s="41"/>
      <c r="H15" s="67"/>
      <c r="I15" s="68"/>
      <c r="J15" s="69"/>
      <c r="K15" s="1"/>
      <c r="M15"/>
    </row>
    <row r="16" spans="1:13" ht="12.75">
      <c r="A16"/>
      <c r="C16" s="1"/>
      <c r="D16" s="1"/>
      <c r="E16" s="1"/>
      <c r="L16"/>
      <c r="M16"/>
    </row>
    <row r="17" spans="1:13" ht="12.75">
      <c r="A17" s="1"/>
      <c r="L17"/>
      <c r="M17"/>
    </row>
    <row r="18" spans="1:13" ht="12.75">
      <c r="A18" s="1"/>
      <c r="L18"/>
      <c r="M18"/>
    </row>
    <row r="19" spans="1:13" ht="12.75">
      <c r="A19" s="1"/>
      <c r="L19"/>
      <c r="M19"/>
    </row>
    <row r="20" spans="1:13" ht="12.75">
      <c r="A20" s="1"/>
      <c r="L20"/>
      <c r="M20"/>
    </row>
    <row r="21" spans="1:13" ht="12.75">
      <c r="A21" s="1"/>
      <c r="L21"/>
      <c r="M21"/>
    </row>
    <row r="22" spans="1:13" ht="12.75">
      <c r="A22" s="1"/>
      <c r="L22"/>
      <c r="M22"/>
    </row>
    <row r="23" spans="1:13" ht="12.75">
      <c r="A23" s="1"/>
      <c r="L23"/>
      <c r="M23"/>
    </row>
    <row r="24" spans="1:13" ht="12.75">
      <c r="A24" s="1"/>
      <c r="L24"/>
      <c r="M24"/>
    </row>
    <row r="25" spans="1:13" ht="12.75">
      <c r="A25" s="1"/>
      <c r="L25"/>
      <c r="M25"/>
    </row>
    <row r="26" spans="1:13" ht="12.75">
      <c r="A26" s="1"/>
      <c r="L26"/>
      <c r="M26"/>
    </row>
    <row r="27" spans="1:13" ht="12.75">
      <c r="A27" s="1"/>
      <c r="L27"/>
      <c r="M27"/>
    </row>
    <row r="28" spans="10:13" ht="12.75">
      <c r="J28" s="1"/>
      <c r="K28" s="1"/>
      <c r="M28"/>
    </row>
    <row r="29" spans="10:13" ht="12.75">
      <c r="J29" s="1"/>
      <c r="K29" s="1"/>
      <c r="M29"/>
    </row>
    <row r="30" spans="10:13" ht="12.75">
      <c r="J30" s="1"/>
      <c r="K30" s="1"/>
      <c r="M30"/>
    </row>
    <row r="31" spans="10:13" ht="12.75">
      <c r="J31" s="1"/>
      <c r="K31" s="1"/>
      <c r="M31"/>
    </row>
  </sheetData>
  <sheetProtection/>
  <mergeCells count="2">
    <mergeCell ref="C3:F3"/>
    <mergeCell ref="C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.00390625" style="0" bestFit="1" customWidth="1"/>
    <col min="2" max="2" width="29.140625" style="0" customWidth="1"/>
    <col min="3" max="6" width="10.421875" style="0" bestFit="1" customWidth="1"/>
    <col min="7" max="7" width="33.57421875" style="0" customWidth="1"/>
  </cols>
  <sheetData>
    <row r="1" spans="1:7" ht="12.75">
      <c r="A1" s="13"/>
      <c r="B1" s="44" t="s">
        <v>24</v>
      </c>
      <c r="G1" s="42" t="s">
        <v>31</v>
      </c>
    </row>
    <row r="2" spans="1:7" ht="12.75">
      <c r="A2" s="7" t="s">
        <v>21</v>
      </c>
      <c r="B2" s="2" t="s">
        <v>8</v>
      </c>
      <c r="C2" s="52" t="s">
        <v>16</v>
      </c>
      <c r="D2" s="53"/>
      <c r="E2" s="53"/>
      <c r="F2" s="54"/>
      <c r="G2" s="4" t="s">
        <v>15</v>
      </c>
    </row>
    <row r="3" spans="1:7" ht="12.75">
      <c r="A3" s="14" t="s">
        <v>14</v>
      </c>
      <c r="B3" s="2"/>
      <c r="C3" s="55" t="s">
        <v>22</v>
      </c>
      <c r="D3" s="56"/>
      <c r="E3" s="3" t="s">
        <v>10</v>
      </c>
      <c r="F3" s="3" t="s">
        <v>11</v>
      </c>
      <c r="G3" s="4"/>
    </row>
    <row r="4" spans="1:7" ht="19.5">
      <c r="A4" s="10" t="s">
        <v>20</v>
      </c>
      <c r="B4" s="2"/>
      <c r="C4" s="3" t="s">
        <v>16</v>
      </c>
      <c r="D4" s="3" t="s">
        <v>25</v>
      </c>
      <c r="E4" s="3" t="s">
        <v>25</v>
      </c>
      <c r="F4" s="3" t="s">
        <v>25</v>
      </c>
      <c r="G4" s="4"/>
    </row>
    <row r="5" spans="1:7" ht="19.5">
      <c r="A5" s="7">
        <v>7.9</v>
      </c>
      <c r="B5" s="15" t="s">
        <v>2</v>
      </c>
      <c r="C5" s="16">
        <v>1130276.13</v>
      </c>
      <c r="D5" s="16">
        <v>785649.39</v>
      </c>
      <c r="E5" s="8">
        <v>0</v>
      </c>
      <c r="F5" s="8">
        <v>0</v>
      </c>
      <c r="G5" s="4" t="s">
        <v>33</v>
      </c>
    </row>
    <row r="6" spans="1:7" ht="48.75">
      <c r="A6" s="7">
        <v>7.9</v>
      </c>
      <c r="B6" s="5" t="s">
        <v>4</v>
      </c>
      <c r="C6" s="8">
        <v>125000</v>
      </c>
      <c r="D6" s="8">
        <v>34000</v>
      </c>
      <c r="E6" s="8">
        <v>0</v>
      </c>
      <c r="F6" s="8">
        <v>0</v>
      </c>
      <c r="G6" s="4" t="s">
        <v>33</v>
      </c>
    </row>
    <row r="7" spans="1:7" ht="29.25">
      <c r="A7" s="7">
        <v>9</v>
      </c>
      <c r="B7" s="5" t="s">
        <v>3</v>
      </c>
      <c r="C7" s="8">
        <v>50000</v>
      </c>
      <c r="D7" s="8">
        <v>50000</v>
      </c>
      <c r="E7" s="8">
        <v>1450000</v>
      </c>
      <c r="F7" s="8">
        <v>0</v>
      </c>
      <c r="G7" s="4" t="s">
        <v>34</v>
      </c>
    </row>
    <row r="8" spans="1:7" ht="29.25">
      <c r="A8" s="7">
        <v>9</v>
      </c>
      <c r="B8" s="57" t="s">
        <v>5</v>
      </c>
      <c r="C8" s="58">
        <v>4030844.48</v>
      </c>
      <c r="D8" s="58">
        <f>C8-3426217.81</f>
        <v>604626.6699999999</v>
      </c>
      <c r="E8" s="58">
        <f>13773022*15%</f>
        <v>2065953.2999999998</v>
      </c>
      <c r="F8" s="58">
        <f>6489348.55*15%</f>
        <v>973402.2825</v>
      </c>
      <c r="G8" s="59" t="s">
        <v>37</v>
      </c>
    </row>
    <row r="9" spans="1:7" ht="48.75">
      <c r="A9" s="7">
        <v>9</v>
      </c>
      <c r="B9" s="5" t="s">
        <v>7</v>
      </c>
      <c r="C9" s="8">
        <v>25000</v>
      </c>
      <c r="D9" s="8">
        <v>25000</v>
      </c>
      <c r="E9" s="8">
        <f>4750000*15%</f>
        <v>712500</v>
      </c>
      <c r="F9" s="8">
        <v>0</v>
      </c>
      <c r="G9" s="4" t="s">
        <v>34</v>
      </c>
    </row>
    <row r="10" spans="1:7" ht="29.25">
      <c r="A10" s="7">
        <v>7.9</v>
      </c>
      <c r="B10" s="5" t="s">
        <v>0</v>
      </c>
      <c r="C10" s="8">
        <v>2160000</v>
      </c>
      <c r="D10" s="8">
        <v>720365.91</v>
      </c>
      <c r="E10" s="8">
        <v>0</v>
      </c>
      <c r="F10" s="8">
        <v>0</v>
      </c>
      <c r="G10" s="4" t="s">
        <v>34</v>
      </c>
    </row>
    <row r="11" spans="1:7" ht="29.25">
      <c r="A11" s="7">
        <v>7.9</v>
      </c>
      <c r="B11" s="5" t="s">
        <v>1</v>
      </c>
      <c r="C11" s="8">
        <v>100000</v>
      </c>
      <c r="D11" s="8">
        <v>36250</v>
      </c>
      <c r="E11" s="8">
        <f>1400000*15%</f>
        <v>210000</v>
      </c>
      <c r="F11" s="8">
        <v>0</v>
      </c>
      <c r="G11" s="4" t="s">
        <v>34</v>
      </c>
    </row>
    <row r="12" spans="1:7" ht="12.75">
      <c r="A12" s="7"/>
      <c r="B12" s="5" t="s">
        <v>13</v>
      </c>
      <c r="C12" s="6">
        <f>SUM(C5:C11)</f>
        <v>7621120.609999999</v>
      </c>
      <c r="D12" s="6">
        <f>SUM(D5:D11)</f>
        <v>2255891.97</v>
      </c>
      <c r="E12" s="6">
        <f>SUM(E5:E11)</f>
        <v>4438453.3</v>
      </c>
      <c r="F12" s="6">
        <f>SUM(F5:F11)</f>
        <v>973402.2825</v>
      </c>
      <c r="G12" s="4"/>
    </row>
    <row r="19" ht="12.75">
      <c r="G19" t="s">
        <v>30</v>
      </c>
    </row>
  </sheetData>
  <sheetProtection/>
  <mergeCells count="2">
    <mergeCell ref="C2:F2"/>
    <mergeCell ref="C3:D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adabrowska</dc:creator>
  <cp:keywords/>
  <dc:description/>
  <cp:lastModifiedBy>Alicja Dąbrowska</cp:lastModifiedBy>
  <cp:lastPrinted>2020-07-20T13:31:18Z</cp:lastPrinted>
  <dcterms:created xsi:type="dcterms:W3CDTF">2020-07-02T11:32:30Z</dcterms:created>
  <dcterms:modified xsi:type="dcterms:W3CDTF">2020-07-20T13:34:21Z</dcterms:modified>
  <cp:category/>
  <cp:version/>
  <cp:contentType/>
  <cp:contentStatus/>
</cp:coreProperties>
</file>