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6150" firstSheet="11" activeTab="11"/>
  </bookViews>
  <sheets>
    <sheet name="Spraw.z pl.Wydatków (2)" sheetId="1" r:id="rId1"/>
    <sheet name="Zest.Należn.i Zobow.2006r. " sheetId="2" r:id="rId2"/>
    <sheet name="Wylicz.sumy bilans.06" sheetId="3" r:id="rId3"/>
    <sheet name="BILANS 2006" sheetId="4" r:id="rId4"/>
    <sheet name="Spraw.z pl.wyd.Inwestyc.-Op (2)" sheetId="5" r:id="rId5"/>
    <sheet name="Spraw.z pl.Przychodów (2)" sheetId="6" r:id="rId6"/>
    <sheet name="Spraw.z pl.Wydatków-opisówk (2)" sheetId="7" r:id="rId7"/>
    <sheet name="Sprawozd.ze śr.konta niewyg.06 " sheetId="8" r:id="rId8"/>
    <sheet name="Spraw.z pl.Przychodów" sheetId="9" r:id="rId9"/>
    <sheet name="Spraw.z pl.Wydatków" sheetId="10" r:id="rId10"/>
    <sheet name="Spraw.z wyl.planu wyd.Inwestyc." sheetId="11" r:id="rId11"/>
    <sheet name="BILANS 2007" sheetId="12" r:id="rId12"/>
    <sheet name="Wylicz.sumy bilansowej" sheetId="13" r:id="rId13"/>
    <sheet name="Zest.Należn.i Zobow.2007r." sheetId="14" r:id="rId14"/>
  </sheets>
  <definedNames/>
  <calcPr fullCalcOnLoad="1"/>
</workbook>
</file>

<file path=xl/sharedStrings.xml><?xml version="1.0" encoding="utf-8"?>
<sst xmlns="http://schemas.openxmlformats.org/spreadsheetml/2006/main" count="939" uniqueCount="508">
  <si>
    <t>Sprawozdanie z wykonania planu przychodów</t>
  </si>
  <si>
    <t>Zakładu  Gospodarki Komunalnej w Cieszynie</t>
  </si>
  <si>
    <t>L.p.</t>
  </si>
  <si>
    <t>Wyszczególnienie</t>
  </si>
  <si>
    <t>Wartość w tyś. zł.</t>
  </si>
  <si>
    <t>plan</t>
  </si>
  <si>
    <t>wykonanie</t>
  </si>
  <si>
    <t>1.</t>
  </si>
  <si>
    <t>Gospodarka ściekami</t>
  </si>
  <si>
    <t>- odprowadzanie ścieków</t>
  </si>
  <si>
    <t>- wywóz nieczystości płynnych</t>
  </si>
  <si>
    <t>- inne usługi</t>
  </si>
  <si>
    <t>2.</t>
  </si>
  <si>
    <t>Technika Sanitarna</t>
  </si>
  <si>
    <t>- wywóz odpadów komunalnych</t>
  </si>
  <si>
    <t>- szalety</t>
  </si>
  <si>
    <t>3.</t>
  </si>
  <si>
    <t>Transport Lokalny</t>
  </si>
  <si>
    <t>- komunikacja miejska - bilety jednorazowe</t>
  </si>
  <si>
    <t>- komunikacja miejska - bilety okresowe</t>
  </si>
  <si>
    <t>- unne usługi</t>
  </si>
  <si>
    <t>- mandaty</t>
  </si>
  <si>
    <t>4.</t>
  </si>
  <si>
    <t>Usługi pogrzebowe i cmentarne</t>
  </si>
  <si>
    <t>Razem przychody z usług</t>
  </si>
  <si>
    <t>6.</t>
  </si>
  <si>
    <t>Odsetki</t>
  </si>
  <si>
    <t>7.</t>
  </si>
  <si>
    <t>Pozostałe przychody</t>
  </si>
  <si>
    <t>8.</t>
  </si>
  <si>
    <t>Dotacje przedmiotowe z budżetu</t>
  </si>
  <si>
    <t>Razem</t>
  </si>
  <si>
    <t>Stan środków obrotowych</t>
  </si>
  <si>
    <t>na początku okresu sprawozdawczego</t>
  </si>
  <si>
    <t>Ogółem</t>
  </si>
  <si>
    <t>Sprawozdanie z planu wydatków</t>
  </si>
  <si>
    <t>związanych z działalnością bieżącą</t>
  </si>
  <si>
    <t>Zakładu Gospodarki Komunalnej w Cieszynie</t>
  </si>
  <si>
    <t>Wartość  w tyś.zł.</t>
  </si>
  <si>
    <t>- utrzymanie oczyszczalni ścieków</t>
  </si>
  <si>
    <t>- utrzymanie kanalizacji i przepompowni</t>
  </si>
  <si>
    <t>- utrzymanie szaletów</t>
  </si>
  <si>
    <t>Transport lokalny</t>
  </si>
  <si>
    <t>5.</t>
  </si>
  <si>
    <t>Podatek dochodowy od osób prawnych</t>
  </si>
  <si>
    <t>Pozostałe</t>
  </si>
  <si>
    <t>na koniec okresu sprawozdawczego</t>
  </si>
  <si>
    <t>Konto</t>
  </si>
  <si>
    <t>Treść</t>
  </si>
  <si>
    <t>Należność WN</t>
  </si>
  <si>
    <t>Zobowiązanie  MA</t>
  </si>
  <si>
    <t>Uwagi</t>
  </si>
  <si>
    <t>Rozrachunki z odbiorcami</t>
  </si>
  <si>
    <t>Rozrachunki z dostawcami</t>
  </si>
  <si>
    <t>203/02</t>
  </si>
  <si>
    <t>203/04</t>
  </si>
  <si>
    <t>Usł.pogrzeb.i cmentarne</t>
  </si>
  <si>
    <t>203/09</t>
  </si>
  <si>
    <t>Oczyszczalnia ścieków</t>
  </si>
  <si>
    <t>Vat należny - przełom</t>
  </si>
  <si>
    <t>Vat naliczony - przełom</t>
  </si>
  <si>
    <t>225/1</t>
  </si>
  <si>
    <t>Pod.doch.os.prawnych</t>
  </si>
  <si>
    <t>9.</t>
  </si>
  <si>
    <t>225/3</t>
  </si>
  <si>
    <t>10.</t>
  </si>
  <si>
    <t>225/4</t>
  </si>
  <si>
    <t>Pod.doch.os.fizycznych-wyn.osob.</t>
  </si>
  <si>
    <t>Pod.doch.os.fizycznych-um.zlece.</t>
  </si>
  <si>
    <t>11.</t>
  </si>
  <si>
    <t>225/5</t>
  </si>
  <si>
    <t>Podatek Vat</t>
  </si>
  <si>
    <t>12.</t>
  </si>
  <si>
    <t>229/1</t>
  </si>
  <si>
    <t>Fundusz pracy</t>
  </si>
  <si>
    <t>13.</t>
  </si>
  <si>
    <t>229/2</t>
  </si>
  <si>
    <t>PZU - składki - polisa</t>
  </si>
  <si>
    <t>14.</t>
  </si>
  <si>
    <t>229/5</t>
  </si>
  <si>
    <t>FUS</t>
  </si>
  <si>
    <t>15.</t>
  </si>
  <si>
    <t>229/6</t>
  </si>
  <si>
    <t>FUS -Kasa Chorych</t>
  </si>
  <si>
    <t>16.</t>
  </si>
  <si>
    <t>Rozrach.z tyt.wynagrodzeń</t>
  </si>
  <si>
    <t>17.</t>
  </si>
  <si>
    <t>234/004</t>
  </si>
  <si>
    <t>18.</t>
  </si>
  <si>
    <t>234/007</t>
  </si>
  <si>
    <t>Siedlok Juliusz</t>
  </si>
  <si>
    <t>19.</t>
  </si>
  <si>
    <t>234/023</t>
  </si>
  <si>
    <t>20.</t>
  </si>
  <si>
    <t>234/024</t>
  </si>
  <si>
    <t>21.</t>
  </si>
  <si>
    <t>22.</t>
  </si>
  <si>
    <t>234/047</t>
  </si>
  <si>
    <t>Krzak Janusz</t>
  </si>
  <si>
    <t>23.</t>
  </si>
  <si>
    <t>234/050</t>
  </si>
  <si>
    <t>24.</t>
  </si>
  <si>
    <t>234/051</t>
  </si>
  <si>
    <t>25.</t>
  </si>
  <si>
    <t>234/052</t>
  </si>
  <si>
    <t>26.</t>
  </si>
  <si>
    <t>234/065</t>
  </si>
  <si>
    <t>27.</t>
  </si>
  <si>
    <t>234/067</t>
  </si>
  <si>
    <t>28.</t>
  </si>
  <si>
    <t>234/068</t>
  </si>
  <si>
    <t>29.</t>
  </si>
  <si>
    <t>234/200</t>
  </si>
  <si>
    <t>Znaczki pocztowe</t>
  </si>
  <si>
    <t>30.</t>
  </si>
  <si>
    <t>240/01</t>
  </si>
  <si>
    <t>Fund.Zdrowia Cieszyńskiego</t>
  </si>
  <si>
    <t>31.</t>
  </si>
  <si>
    <t>240/02</t>
  </si>
  <si>
    <t>PKZP - składki</t>
  </si>
  <si>
    <t>32.</t>
  </si>
  <si>
    <t>240/12</t>
  </si>
  <si>
    <t>NSZZ Solidarność</t>
  </si>
  <si>
    <t>33.</t>
  </si>
  <si>
    <t>240/17</t>
  </si>
  <si>
    <t>34.</t>
  </si>
  <si>
    <t>240/19</t>
  </si>
  <si>
    <t>Kaucje zwrotne</t>
  </si>
  <si>
    <t>35.</t>
  </si>
  <si>
    <t>240/20</t>
  </si>
  <si>
    <t>Rozliczenie z  "Egzekutor"</t>
  </si>
  <si>
    <t>Rozliczenie z "ER-MAX"</t>
  </si>
  <si>
    <t>36.</t>
  </si>
  <si>
    <t>240/21</t>
  </si>
  <si>
    <t>Zabezpieczenie umowy</t>
  </si>
  <si>
    <t>37.</t>
  </si>
  <si>
    <t>240/27</t>
  </si>
  <si>
    <t>Opłata za wodę-Wodociągi</t>
  </si>
  <si>
    <t>38.</t>
  </si>
  <si>
    <t>240/28</t>
  </si>
  <si>
    <t>Odsetki za wodę - Wodociągi</t>
  </si>
  <si>
    <t>39.</t>
  </si>
  <si>
    <t>240/30</t>
  </si>
  <si>
    <t>Koszty upomn.-woda Wodociągi</t>
  </si>
  <si>
    <t>40.</t>
  </si>
  <si>
    <t>240/74</t>
  </si>
  <si>
    <t>Inwest.własne - Śródmieście</t>
  </si>
  <si>
    <t>41.</t>
  </si>
  <si>
    <t>Należności dochodzone w sądzie</t>
  </si>
  <si>
    <t>42.</t>
  </si>
  <si>
    <t>43.</t>
  </si>
  <si>
    <t>Odpisy aktualizujące</t>
  </si>
  <si>
    <t>44.</t>
  </si>
  <si>
    <t>45.</t>
  </si>
  <si>
    <t>46.</t>
  </si>
  <si>
    <t>Rozliczenia międzyokresowe</t>
  </si>
  <si>
    <t>47.</t>
  </si>
  <si>
    <t>750/1</t>
  </si>
  <si>
    <t>Przych.fin.-ods.odnal.niez.w term.</t>
  </si>
  <si>
    <t>750/2</t>
  </si>
  <si>
    <t>49.</t>
  </si>
  <si>
    <t>48.</t>
  </si>
  <si>
    <t>750/0</t>
  </si>
  <si>
    <t>Suma</t>
  </si>
  <si>
    <t>Odpisy aktualizujące należności</t>
  </si>
  <si>
    <t>Odsetki od należn.niez.w term.</t>
  </si>
  <si>
    <t>Sprawozdanie z wykonania planu wydatków</t>
  </si>
  <si>
    <t>Gospodarka Ściekami</t>
  </si>
  <si>
    <t>a/ utrzymanie oczyszczalni ścieków</t>
  </si>
  <si>
    <t>- ponoszono bieżące, konieczne wydatki, przeprowadzono</t>
  </si>
  <si>
    <t>- wywożono osady i skratki do Knurowa,</t>
  </si>
  <si>
    <t xml:space="preserve">  nieruchomości</t>
  </si>
  <si>
    <t>b/ utrzymanie kanalizacji i przepompowni</t>
  </si>
  <si>
    <t>- ponoszono bieżące, konieczne wydatki,</t>
  </si>
  <si>
    <t>c/ wywóz nieczystości płynnych</t>
  </si>
  <si>
    <t>a/ wywóz odpadów komunalnych</t>
  </si>
  <si>
    <t xml:space="preserve">- wywożono odpady z nieruchomości na stację przeładunkową </t>
  </si>
  <si>
    <t xml:space="preserve">  i wysypisko w Knurowie, prowadzono segregację odpadów </t>
  </si>
  <si>
    <t xml:space="preserve">  w workach, prowadzono zbiórkę przedmiotów wielkogabaryto -</t>
  </si>
  <si>
    <t>- odebrano z nieruchomości na terenie miasta zgodnie z harmo -</t>
  </si>
  <si>
    <t xml:space="preserve">  wanymi (plastik, szkło białe, szkło kolorowe, makulatura, metale),</t>
  </si>
  <si>
    <t xml:space="preserve">  ton odpadów</t>
  </si>
  <si>
    <t xml:space="preserve">3. </t>
  </si>
  <si>
    <t xml:space="preserve">- na potrzeby komunikacji miejskiej dysponowano 18 autobusami, </t>
  </si>
  <si>
    <t>- obsługiwano 6 linii miejskich oraz 4 linie miejsko - podmiejskie,</t>
  </si>
  <si>
    <t xml:space="preserve">  wykraczające poza granice administracyjne miasta Cieszyna - </t>
  </si>
  <si>
    <t xml:space="preserve">  do Hażlacha, Dębowca i Zebrzydowic, a w dni nauki szkolnej wyko - </t>
  </si>
  <si>
    <t xml:space="preserve">  nywano dodatkowe przewozy młodzieży szkolnej na trasie</t>
  </si>
  <si>
    <t xml:space="preserve">  Marklowice - Mała Łąka-SP Nr 1,</t>
  </si>
  <si>
    <t>- wykonywano usługi pogrzebowe i cmentarne, prowadzono sprzedaż</t>
  </si>
  <si>
    <t xml:space="preserve">  trumien i utensyliów pogrzebowych, utrzymywano cmentarze komu -</t>
  </si>
  <si>
    <t xml:space="preserve">  nalne: prowadzono prace w zakresie porządku i czystości, pielęgna -</t>
  </si>
  <si>
    <t>- pozostałe koszty (egzekucja należności, umorzenie nieściągalnych</t>
  </si>
  <si>
    <t>Sprawozdanie z wykonania planu wydatków inwestycyjnych</t>
  </si>
  <si>
    <t>z dotacji celowych na inwestycje</t>
  </si>
  <si>
    <t>Dział</t>
  </si>
  <si>
    <t>Rozdział</t>
  </si>
  <si>
    <t>Wartość w zł</t>
  </si>
  <si>
    <t>Plan</t>
  </si>
  <si>
    <t>Wykonanie</t>
  </si>
  <si>
    <t>Gospodarka odpadami</t>
  </si>
  <si>
    <t>- wdrożenie programu rozwoju selektywnej</t>
  </si>
  <si>
    <t xml:space="preserve">  zbiórki odpadów komunalnych</t>
  </si>
  <si>
    <t xml:space="preserve">  należności, podatek dochodowy od osób prawnych, podatek</t>
  </si>
  <si>
    <t xml:space="preserve">  Vat od dotacji przedmiotowej)</t>
  </si>
  <si>
    <t>Podatek Vat od dotacji przedmiotowej</t>
  </si>
  <si>
    <t>Numer identyfikacyjny REGON</t>
  </si>
  <si>
    <t>BILANS</t>
  </si>
  <si>
    <t>Adresat</t>
  </si>
  <si>
    <t>Wysłać bez pisma przewodniego</t>
  </si>
  <si>
    <t>AKTYWA</t>
  </si>
  <si>
    <t>Stan na koniec roku</t>
  </si>
  <si>
    <t>PASYWA</t>
  </si>
  <si>
    <t>Stan na początek roku</t>
  </si>
  <si>
    <t>A. Aktywa trwałe</t>
  </si>
  <si>
    <t>A. Fundusz</t>
  </si>
  <si>
    <t>I. Wartości niematerialne i prawne</t>
  </si>
  <si>
    <t>I. Fundusz jednostki</t>
  </si>
  <si>
    <t>II. Rzeczowe aktywa trwałe</t>
  </si>
  <si>
    <t>II. Wynik finansowy netto</t>
  </si>
  <si>
    <t>1. Środki trwałe</t>
  </si>
  <si>
    <t>1.1. Zysk netto (+)</t>
  </si>
  <si>
    <t>1.1. Grunty</t>
  </si>
  <si>
    <t>1.2. Strata netto (-)</t>
  </si>
  <si>
    <t>1.2. Budynki, lokale i obiekty inżynierii lądowej i wodnej</t>
  </si>
  <si>
    <t>III. Nadwyżka środków obrotowych (-)</t>
  </si>
  <si>
    <t>1.3. Urządzenia techniczne i maszyny</t>
  </si>
  <si>
    <t>IV. Odpisy z wyniku finansowego (-)</t>
  </si>
  <si>
    <t>1.4. Środki transportu</t>
  </si>
  <si>
    <t>V. Fundusz mienia zlikwidowanych jednostek</t>
  </si>
  <si>
    <t>1.5. Inne środki trwałe</t>
  </si>
  <si>
    <t>VI. Inne</t>
  </si>
  <si>
    <t>2. Inwestycje rozpoczęte (środki trwałe w budowie)</t>
  </si>
  <si>
    <t>B. Fundusze celowe</t>
  </si>
  <si>
    <t>3. Środki przekazane na poczet inwestycji</t>
  </si>
  <si>
    <t>1.1. ...........</t>
  </si>
  <si>
    <t>III. Należności długoterminowe</t>
  </si>
  <si>
    <t>1.2. ...........</t>
  </si>
  <si>
    <t>IV. Długoterminowe aktywa finansowe</t>
  </si>
  <si>
    <t>C. Zobowiązania długoterminowe</t>
  </si>
  <si>
    <t>1.1. Akcje i udziały</t>
  </si>
  <si>
    <t>D. Zobowiązania krótkoterminowe i fundusze specjalne</t>
  </si>
  <si>
    <t>1.2. Papiery wartościowe długoterminowe</t>
  </si>
  <si>
    <t>I. Zobowiązania krótkoterminowe</t>
  </si>
  <si>
    <t>1.3. Inne długoterminowe aktywa finansowe</t>
  </si>
  <si>
    <t>1.1. Zobowiązania z tytułu dostaw i usług</t>
  </si>
  <si>
    <t>V. Wartość mienia zlikwidowanych jednostek</t>
  </si>
  <si>
    <t>1.2. Zobowiązania wobec budżetów</t>
  </si>
  <si>
    <t>B. Aktywa obrotowe</t>
  </si>
  <si>
    <t>1.3. Zobowiązania z tytułu ubezpieczeń społecznych</t>
  </si>
  <si>
    <t>I. Zapasy</t>
  </si>
  <si>
    <t>1.4. Zobowiązania z tytułu wynagrodzeń</t>
  </si>
  <si>
    <t>1.1. Materiały</t>
  </si>
  <si>
    <t>1.5. Pozostałe zobowiązania</t>
  </si>
  <si>
    <t>1.2. Półprodukty i produkty w toku</t>
  </si>
  <si>
    <t>1.6. Sumy obce (depozytowe, zabezpieczenie wykonania umów)</t>
  </si>
  <si>
    <t>1.3. Produkty gotowe</t>
  </si>
  <si>
    <t>1.7. Rozliczenia z tytułu środków na wydatki budżetowe i z tytułu dochodów budżetowych</t>
  </si>
  <si>
    <t>1.4. Towary</t>
  </si>
  <si>
    <t>1.8. Rezerwy na zobowiązania</t>
  </si>
  <si>
    <t>II. Należności krótkoterminowe</t>
  </si>
  <si>
    <t>II. Fundusze specjalne</t>
  </si>
  <si>
    <t>1.1. Należności z tytułu dostaw i usług</t>
  </si>
  <si>
    <t>1.1. Zakładowy Fundusz Świadczeń Socjalnych</t>
  </si>
  <si>
    <t>1.2. Należności od budżetów</t>
  </si>
  <si>
    <t>1.2. Inne fundusze</t>
  </si>
  <si>
    <t>1.3. Należności z tytułu ubezpieczeń społecznych</t>
  </si>
  <si>
    <t>E. Rozliczenia międzyokresowe</t>
  </si>
  <si>
    <t>1.4. Pozostałe należności</t>
  </si>
  <si>
    <t>I. Rozliczenia międzyokresowe przychodów</t>
  </si>
  <si>
    <t>1.5. Rozliczenia z tytułu środków na wydatki budżetowe i z tytułu dochodów budżetowych</t>
  </si>
  <si>
    <t>II. Inne rozliczenia międzyokresowe</t>
  </si>
  <si>
    <t>III. Środki pieniężne</t>
  </si>
  <si>
    <t>F. Inne pasywa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</si>
  <si>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</si>
  <si>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</si>
  <si>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</si>
  <si>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</si>
  <si>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</si>
  <si>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</si>
  <si>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</t>
  </si>
  <si>
    <t>Suma pasywów</t>
  </si>
  <si>
    <t>Nazwa i adres jednostki sprawozdawczej</t>
  </si>
  <si>
    <t>jednostki budżetowej,</t>
  </si>
  <si>
    <t>zakładu budżetowego,</t>
  </si>
  <si>
    <t xml:space="preserve"> </t>
  </si>
  <si>
    <t>gospodarstwa pomocniczego</t>
  </si>
  <si>
    <t xml:space="preserve">sporządzony </t>
  </si>
  <si>
    <t xml:space="preserve">  A. Objaśnienie - wykazane w bilansie wartości aktywów trwałych i obrotowych są pomniejszone</t>
  </si>
  <si>
    <r>
      <t xml:space="preserve">      </t>
    </r>
    <r>
      <rPr>
        <b/>
        <sz val="8"/>
        <rFont val="Verdana"/>
        <family val="2"/>
      </rPr>
      <t>odpowiednio o umorzenie i odpisy aktualizujące.</t>
    </r>
  </si>
  <si>
    <t xml:space="preserve">  B. Informacje uzupełniające istotne dla rzetelności i przejrzystości sytuacji finansowej i majątkowej</t>
  </si>
  <si>
    <t xml:space="preserve">          ……………………………</t>
  </si>
  <si>
    <t xml:space="preserve">      …………………………..</t>
  </si>
  <si>
    <t xml:space="preserve"> ………………………….</t>
  </si>
  <si>
    <t xml:space="preserve">              Główny księgowy</t>
  </si>
  <si>
    <t xml:space="preserve">         rok,miesiąc,dzień</t>
  </si>
  <si>
    <t xml:space="preserve">   Kierownik jednostki</t>
  </si>
  <si>
    <t>WYJAŚNIENIA :</t>
  </si>
  <si>
    <t xml:space="preserve"> - W BILANSIE zobowiązania z tyt.dostaw i usług</t>
  </si>
  <si>
    <t xml:space="preserve"> - W BILANSIE zobowiązania z tyt.ubezp.społecznych</t>
  </si>
  <si>
    <t xml:space="preserve"> - W BILANSIE zobowiązania z tyt. wynagrodzeń</t>
  </si>
  <si>
    <t xml:space="preserve"> - W BILANSIE zobowiązania wobec budżetów ( poz. 225/1 pomniejszyć o zapłacone zaliczki)</t>
  </si>
  <si>
    <t xml:space="preserve"> - W BILANSIE należności z tyt.dostaw i usług minus odpisy aktualizujące str.MA  "290"</t>
  </si>
  <si>
    <t xml:space="preserve"> - W BILANSIE pozostałe należności</t>
  </si>
  <si>
    <t xml:space="preserve"> - W BILANSIE należności od budżetów minus k-to 225/1 -zal.zapłacone.</t>
  </si>
  <si>
    <t xml:space="preserve"> - W BILANSIE str.WN - rozl.międzyokr. - Aktywa, str.MA - rozl.międzyokr. - Pasywa</t>
  </si>
  <si>
    <t>URZĄD MIEJSKI</t>
  </si>
  <si>
    <t>w CIESZYNIE</t>
  </si>
  <si>
    <t>0 7 0 0 5 1 6 5 5</t>
  </si>
  <si>
    <t xml:space="preserve">   1. Umorzenie wartości niematerialnych i prawnych - 18.642,10</t>
  </si>
  <si>
    <t xml:space="preserve">   2. Odpisy aktualizujące należności - 75.608,65</t>
  </si>
  <si>
    <t>Wyliczenie sumy bilansowej</t>
  </si>
  <si>
    <t>WN</t>
  </si>
  <si>
    <t>MA</t>
  </si>
  <si>
    <t>Bilans zamknięcia FK</t>
  </si>
  <si>
    <t>pozycje pozabilansowe (902,903)</t>
  </si>
  <si>
    <t>nadpłata DO (203/02)</t>
  </si>
  <si>
    <t>nadpłata DS (203/09)</t>
  </si>
  <si>
    <t>umorzenie środków trwałych (071)</t>
  </si>
  <si>
    <t>umorzenie wart.niem.i prawn. (073)</t>
  </si>
  <si>
    <t>rozliczenie zakupu vat (300,301)</t>
  </si>
  <si>
    <t>odpisy aktualizujące należn. (290,291,292)</t>
  </si>
  <si>
    <t>rozliczenia międzyokres.czynne (640)</t>
  </si>
  <si>
    <t>ujemny stan śr.obrot.na bo (800/3)</t>
  </si>
  <si>
    <t>Informacja uzupełniajaca do Bilansu</t>
  </si>
  <si>
    <t>1. Należności i zobowiązania z tytułu dostaw i usług wobec podległych gminie</t>
  </si>
  <si>
    <t xml:space="preserve">     jednostek organizacyjnych w zł:</t>
  </si>
  <si>
    <t>Należności</t>
  </si>
  <si>
    <t>Zobowiązania</t>
  </si>
  <si>
    <t>a/ MZD</t>
  </si>
  <si>
    <t>-</t>
  </si>
  <si>
    <t>2. Należnosci i zobowiązania z tytułu dostaw i usług wobec spółek gminnych</t>
  </si>
  <si>
    <t xml:space="preserve">    w zł:</t>
  </si>
  <si>
    <t xml:space="preserve">a/ Wodociągi Ziemi Cieszyńskiej </t>
  </si>
  <si>
    <t xml:space="preserve">    Sp. z o.o.</t>
  </si>
  <si>
    <t xml:space="preserve">b/ Energetyka Cieszyńska </t>
  </si>
  <si>
    <t>na dzień 30.06.2006 r.</t>
  </si>
  <si>
    <t>Zakupy inwestycyjne</t>
  </si>
  <si>
    <t>Termomodernizacja budynku</t>
  </si>
  <si>
    <t>siedziby ZGK przy ul. Słowiczej</t>
  </si>
  <si>
    <t>Cieszyn, dnia 17.07.2006 r.</t>
  </si>
  <si>
    <t>Zakupy Inwestycyjne</t>
  </si>
  <si>
    <t>Termomodernizacja budynku siedziby ZGK</t>
  </si>
  <si>
    <t>przy ul. Słowiczej 59</t>
  </si>
  <si>
    <t xml:space="preserve">Cieszyn, dnia 17.07.2006r. </t>
  </si>
  <si>
    <t>Plan       na 2006</t>
  </si>
  <si>
    <t>Wykonanie za 2006</t>
  </si>
  <si>
    <t xml:space="preserve">  z budynków i obiektów użyteczności publicznej oraz zakładów.</t>
  </si>
  <si>
    <t>Sprawozdanie z wykonania wydatków inwestycyjnych</t>
  </si>
  <si>
    <t xml:space="preserve">  selektywnej zbiórki odpadów</t>
  </si>
  <si>
    <t xml:space="preserve">  komunalnych</t>
  </si>
  <si>
    <t>środki niewygasające</t>
  </si>
  <si>
    <t xml:space="preserve">przesunięte do </t>
  </si>
  <si>
    <t>na dzień 31.12.2006 r.</t>
  </si>
  <si>
    <t xml:space="preserve">  samochodu WUKO</t>
  </si>
  <si>
    <t>Rozl.znaczków pocztowych</t>
  </si>
  <si>
    <t>234/250</t>
  </si>
  <si>
    <t>Rozl.znaczków skarbowych</t>
  </si>
  <si>
    <t xml:space="preserve">  z czego 13 przystosowanymi do przewozu osób niepełnosprawnych,</t>
  </si>
  <si>
    <t xml:space="preserve">  cji zieleni,odśnieżanie w czasie zimy.</t>
  </si>
  <si>
    <t>w tyś. zł.</t>
  </si>
  <si>
    <t xml:space="preserve">  remonty następujących urządzeń: system sterowania </t>
  </si>
  <si>
    <t>- dwoma samochodami asenizacyjnymi wywożono nieczystości</t>
  </si>
  <si>
    <t xml:space="preserve">   1. Umorzenie wartości niematerialnych i prawnych - 26.604,58</t>
  </si>
  <si>
    <t xml:space="preserve">   2. Odpisy aktualizujące należności - 67.731,03</t>
  </si>
  <si>
    <t>strata bilansowa (860)</t>
  </si>
  <si>
    <t>b/ utrzymanie szaletów - ponoszono bieżące koszty związane</t>
  </si>
  <si>
    <t>z utrzymaniem i eksploatacją szaletów.</t>
  </si>
  <si>
    <t>na dzień  31.XII.2006 r.</t>
  </si>
  <si>
    <t xml:space="preserve">             2007 - 03 - 15</t>
  </si>
  <si>
    <t>Cieszyn, dnia 15.03.2007 r.</t>
  </si>
  <si>
    <t>za rok 2006</t>
  </si>
  <si>
    <t xml:space="preserve">          -</t>
  </si>
  <si>
    <t>c/ Zakład Budynków Miejskich w Cieszynie</t>
  </si>
  <si>
    <t xml:space="preserve">    sp. z o.o.</t>
  </si>
  <si>
    <t>b/ Szkoła Posdstawowa nr 7</t>
  </si>
  <si>
    <t>Razem  RB-30 za 2006 rok</t>
  </si>
  <si>
    <t>Nazwa i adres jednostki sprawozdawczej :              Zakład Gospodrki Komunalnej        w Cieszynie</t>
  </si>
  <si>
    <t xml:space="preserve">   3. Umorzenie środków trwałych</t>
  </si>
  <si>
    <t>Cieszyn, dnia 17.07.2007 r.</t>
  </si>
  <si>
    <t xml:space="preserve">   Zgodnie z harmonogramem rzeczowo - finansowym, stanowiącym załącznik do umowy nr 31/XLIII/06,</t>
  </si>
  <si>
    <t xml:space="preserve">  Zakupy inwestycyjne ze środków własnych dla działu Zarządu Cmentarzy Komunalnych i Usług</t>
  </si>
  <si>
    <t>z konta środków niewygasających z upływem 2006 roku</t>
  </si>
  <si>
    <t>wykorzystania na 2007 r.</t>
  </si>
  <si>
    <t xml:space="preserve">Przebudowa szaletu na Amfiteatrze </t>
  </si>
  <si>
    <t xml:space="preserve">przy ul. 3 Maja </t>
  </si>
  <si>
    <t>- wdrożenie programu rozwoju</t>
  </si>
  <si>
    <t>specjalistycznego samochodu przystosowanego do przewozu odpadów niebezpiecznych.</t>
  </si>
  <si>
    <t>Ponadto na bieżąco prowadzona jest eksploatacja miejskiej sieci</t>
  </si>
  <si>
    <t>sanitarnej i ogólnospławnej oraz naprawa studni kanalizacyjnych,</t>
  </si>
  <si>
    <t xml:space="preserve">wymiana i uzupełnienie włazów, </t>
  </si>
  <si>
    <t>remont kanalizacji ul. Tysiąclecia, remont kanalizacji ul. Zofii Kossak,</t>
  </si>
  <si>
    <t>Zakupy Inwestycyjne - środki własne ZGK</t>
  </si>
  <si>
    <t xml:space="preserve">  wych w wiacie przy ul. Łukowej w Cieszynie, </t>
  </si>
  <si>
    <t xml:space="preserve"> i zrębki drewniane)</t>
  </si>
  <si>
    <t xml:space="preserve"> prowadzono zbiórkę odpadów biodegradowalnych (liście, trawa,</t>
  </si>
  <si>
    <t>Realizacja całego zadania II połowa roku.</t>
  </si>
  <si>
    <t>Wykonano prace zwiazane z rozbiórką starego szaletu i zainstalowaniem nowego szaletu</t>
  </si>
  <si>
    <t>kontenerowego, uporządkowano teren wokół szaletu.</t>
  </si>
  <si>
    <t>Zakupiono również 14 kabin sanitarnych jednostanowiskowych (10 kabin odpływowych,</t>
  </si>
  <si>
    <t>4 kabiny bezodpływowe). Inwestycja zakończona.</t>
  </si>
  <si>
    <t>ze środków własnych ZGK</t>
  </si>
  <si>
    <t xml:space="preserve">Rozpoczęto procedurę przetargową, mającą na celu wyłonienie wykonawcy GPZON oraz dostawcy </t>
  </si>
  <si>
    <t>na dzień 31.12.2007 r.</t>
  </si>
  <si>
    <t xml:space="preserve">na dzień 31.12.2007 r.  </t>
  </si>
  <si>
    <t>Cieszyn, dnia 11.02.2008 r.</t>
  </si>
  <si>
    <t xml:space="preserve">  oczyszczalni, krat Vema, remont części do pojazdów WUKO i  </t>
  </si>
  <si>
    <t xml:space="preserve">  samochodu ascenizacyjnego, remont pomp EMU, remont bramy</t>
  </si>
  <si>
    <t xml:space="preserve">  wjazdowej, pompy hydroforowej SKA-8, systemu napowietrzania</t>
  </si>
  <si>
    <t xml:space="preserve">  komory nitryfikacji 8b, remont sond pH-elektrody, uszczelnienie</t>
  </si>
  <si>
    <t xml:space="preserve">  kanału pomiędzy komorami denitryfikacji i reperacji, remont</t>
  </si>
  <si>
    <t xml:space="preserve">  wózka na skratki, pompy Jung Pumpen, remont układu sterowania</t>
  </si>
  <si>
    <t xml:space="preserve">  przepompowni Mała Łąka, Frysztacka i Topolowa, remont </t>
  </si>
  <si>
    <t xml:space="preserve">  konstrukcji mieszadeł komory nitryfikacji, remont kosiarek, </t>
  </si>
  <si>
    <t xml:space="preserve">  remont mieszadeł MT-100, remont pompy ABS, pompy 65-KDF,</t>
  </si>
  <si>
    <t xml:space="preserve">  remont bieżni osadnika wtórnego 9a (kabel grzewczy),</t>
  </si>
  <si>
    <t>- oczyszczono 1.744.968  tyś.m3 ścieków odprowadzonych z</t>
  </si>
  <si>
    <t>- usunięto 92 awarie na kanalizacji miejskiej,</t>
  </si>
  <si>
    <t>- usunięto 84 awarie na zlecenie właścicieli terenów za pomocą</t>
  </si>
  <si>
    <t>- bieżące naprawy studni kanalizacyjnych - wymiana 8 sztuk włazów</t>
  </si>
  <si>
    <t>Remonty kanalizacji : remont kanalizacji ul. Kościuszki,</t>
  </si>
  <si>
    <t>remont, wymiana studni ul. Sarkandra, remont pompy i głowicy WUKO,</t>
  </si>
  <si>
    <t>remont kanalizacji ul. Słowicza, wizualizacja przepompowni ul. Fry -</t>
  </si>
  <si>
    <t>- sztacka, Topolowa; remont kanalizacji ul. Moniuszki, remont studni</t>
  </si>
  <si>
    <t xml:space="preserve">ul. Krzywa, ul. Przepilińskiego; remont kanalizacji ul. Frysztacka, </t>
  </si>
  <si>
    <t xml:space="preserve">ul. Skrajna; </t>
  </si>
  <si>
    <t xml:space="preserve">  całkowity koszt przeprowadzonych remontów - 340.497,77 ;</t>
  </si>
  <si>
    <t>całkowity koszt przeprowadzonych remontów - 219.445,02</t>
  </si>
  <si>
    <t xml:space="preserve">  z osadników - wywieziono  4.985,5 m3 nieczystości płynnych</t>
  </si>
  <si>
    <t xml:space="preserve">  nogramem MPSOK 30.887 szt. worków z odpadami posegrego -</t>
  </si>
  <si>
    <t>- wywieziono i umieszczono na wysypisku w Knurowie 7.890,52 tyś.</t>
  </si>
  <si>
    <t>- wykonano 776.773 wozo-km, liczba kursów opóźnionych wynosiła</t>
  </si>
  <si>
    <t xml:space="preserve">  20, a odwołano 24 kursy.</t>
  </si>
  <si>
    <t>- zainstalowano grobowce urnowe na cmentarzu przy ul. Katowickiej</t>
  </si>
  <si>
    <t xml:space="preserve">  w dziale 38, wokół grobowców wykonano utwardzone ścieżki wraz z </t>
  </si>
  <si>
    <t xml:space="preserve">  ułożeniem obrzeża;</t>
  </si>
  <si>
    <t>- wykonano oraz wybrukowano ścieżki w dziale 25 oraz 13 na cmentarzu</t>
  </si>
  <si>
    <t xml:space="preserve">  przy ul. Katowickiej</t>
  </si>
  <si>
    <t xml:space="preserve">Cieszyn, dnia 11.02.2008r. </t>
  </si>
  <si>
    <t xml:space="preserve">  Pogrzebowych (chłodnia; dokumentacja projektowa, uporządkowanie terenu cmentarzy.)</t>
  </si>
  <si>
    <t xml:space="preserve">   w 2007 roku wykonano :</t>
  </si>
  <si>
    <t xml:space="preserve">   - w budynku administracyjno-socjalnym :</t>
  </si>
  <si>
    <t xml:space="preserve">     </t>
  </si>
  <si>
    <t>- docieplenie stropodachu</t>
  </si>
  <si>
    <t>- docieplenie ścian - elewacja</t>
  </si>
  <si>
    <t xml:space="preserve">   - w budynku warsztatowym :</t>
  </si>
  <si>
    <t>- wymiana stolarki okiennej i drzwiowej</t>
  </si>
  <si>
    <t xml:space="preserve">   - w budynku zajezdni :</t>
  </si>
  <si>
    <t>- docieplenie dachu i ścian (elewacja),</t>
  </si>
  <si>
    <t>- izolacja ścian fundamentowych,</t>
  </si>
  <si>
    <t xml:space="preserve">   - w budynku administracyjno - socjalnym :</t>
  </si>
  <si>
    <t>- Instalacja c.o.,</t>
  </si>
  <si>
    <t>- modernizacja kotłowni</t>
  </si>
  <si>
    <t xml:space="preserve">  Inwestycja zakończona i rozliczona.</t>
  </si>
  <si>
    <t xml:space="preserve">   W wyniku przetargu wyłoniono wykonawcę GPZON, oraz dostawcę samochodu przystosowanego</t>
  </si>
  <si>
    <t xml:space="preserve">   do przewozu odpadów niebezpiecznych. Środki na koncie wydatków niewygasających przeznaczone </t>
  </si>
  <si>
    <t xml:space="preserve">   będą na kolejny etap związany z powstawaniem punktu GPZON. </t>
  </si>
  <si>
    <t>Cieszyn, dnia 11.02.2008r.</t>
  </si>
  <si>
    <t>234/031</t>
  </si>
  <si>
    <t>Bolek Władysław</t>
  </si>
  <si>
    <t>Znaczki sądowe</t>
  </si>
  <si>
    <t>240/04</t>
  </si>
  <si>
    <t>Potącenia sądowe, alimenty</t>
  </si>
  <si>
    <t>240/08</t>
  </si>
  <si>
    <t>Różne</t>
  </si>
  <si>
    <t>240/09</t>
  </si>
  <si>
    <t>PZU- składki - polisa</t>
  </si>
  <si>
    <t>240/18</t>
  </si>
  <si>
    <t>Niepodjęte wynagr. Siedlok</t>
  </si>
  <si>
    <t>240/45</t>
  </si>
  <si>
    <t>Masa spadkowa</t>
  </si>
  <si>
    <t>240/60</t>
  </si>
  <si>
    <t>240/61</t>
  </si>
  <si>
    <t>240/62</t>
  </si>
  <si>
    <t>240/63</t>
  </si>
  <si>
    <t>240/64</t>
  </si>
  <si>
    <t>240/65</t>
  </si>
  <si>
    <t>Vat nalicz. Z inwest. Przełom</t>
  </si>
  <si>
    <t>Razem  RB-30 za 2007rok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</si>
  <si>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</si>
  <si>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</si>
  <si>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</si>
  <si>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</si>
  <si>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</si>
  <si>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</si>
  <si>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</si>
  <si>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</si>
  <si>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</si>
  <si>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</si>
  <si>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</si>
  <si>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</si>
  <si>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</si>
  <si>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</si>
  <si>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</si>
  <si>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</si>
  <si>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</si>
  <si>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nadpłata Pogrzebówka (203/04)</t>
  </si>
  <si>
    <t>pozycje pozabilansowe (915,995)</t>
  </si>
  <si>
    <t>za rok 2007</t>
  </si>
  <si>
    <t>na dzień  31.XII.2007 r.</t>
  </si>
  <si>
    <t xml:space="preserve">   3. Umorzenie środków trwałych - 22.310.635,24</t>
  </si>
  <si>
    <t xml:space="preserve">             2008 - 03 - 05</t>
  </si>
  <si>
    <t>rozliczenie inwest.do Vat-przełom (081,082)</t>
  </si>
  <si>
    <t>Cieszyn, dnia 05.03.2008 r.</t>
  </si>
  <si>
    <t>a/ ZBM</t>
  </si>
  <si>
    <t>b/ MOSiR</t>
  </si>
  <si>
    <t xml:space="preserve">a/ Energetyka Cieszyńska </t>
  </si>
  <si>
    <t>c/ MZD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</si>
</sst>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sz val="8"/>
      <name val="Verdana"/>
      <family val="2"/>
    </font>
    <font>
      <sz val="10"/>
      <name val="Courier New"/>
      <family val="3"/>
    </font>
    <font>
      <b/>
      <sz val="10"/>
      <name val="Verdana"/>
      <family val="2"/>
    </font>
    <font>
      <b/>
      <sz val="8"/>
      <name val="Verdana"/>
      <family val="2"/>
    </font>
    <font>
      <sz val="8"/>
      <name val="Courier New"/>
      <family val="3"/>
    </font>
    <font>
      <sz val="7"/>
      <name val="Courier New"/>
      <family val="3"/>
    </font>
    <font>
      <b/>
      <sz val="7"/>
      <name val="Verdana"/>
      <family val="2"/>
    </font>
    <font>
      <sz val="7"/>
      <name val="Verdana"/>
      <family val="2"/>
    </font>
    <font>
      <sz val="7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Courier New"/>
      <family val="3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4" fontId="0" fillId="0" borderId="4" xfId="0" applyNumberFormat="1" applyBorder="1" applyAlignment="1">
      <alignment horizontal="right"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4" fontId="0" fillId="0" borderId="6" xfId="0" applyNumberForma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0" fillId="0" borderId="9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4" fontId="1" fillId="0" borderId="8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1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4" xfId="0" applyFont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4" fontId="0" fillId="3" borderId="4" xfId="0" applyNumberForma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4" fontId="0" fillId="4" borderId="6" xfId="0" applyNumberFormat="1" applyFill="1" applyBorder="1" applyAlignment="1">
      <alignment horizontal="right"/>
    </xf>
    <xf numFmtId="4" fontId="0" fillId="4" borderId="4" xfId="0" applyNumberForma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4" fontId="0" fillId="5" borderId="4" xfId="0" applyNumberFormat="1" applyFill="1" applyBorder="1" applyAlignment="1">
      <alignment horizontal="right"/>
    </xf>
    <xf numFmtId="0" fontId="2" fillId="5" borderId="0" xfId="0" applyFont="1" applyFill="1" applyAlignment="1">
      <alignment horizontal="center"/>
    </xf>
    <xf numFmtId="4" fontId="0" fillId="6" borderId="4" xfId="0" applyNumberFormat="1" applyFill="1" applyBorder="1" applyAlignment="1">
      <alignment horizontal="right"/>
    </xf>
    <xf numFmtId="0" fontId="2" fillId="6" borderId="0" xfId="0" applyFont="1" applyFill="1" applyAlignment="1">
      <alignment horizontal="center"/>
    </xf>
    <xf numFmtId="4" fontId="0" fillId="7" borderId="4" xfId="0" applyNumberFormat="1" applyFill="1" applyBorder="1" applyAlignment="1">
      <alignment horizontal="right"/>
    </xf>
    <xf numFmtId="4" fontId="0" fillId="8" borderId="6" xfId="0" applyNumberFormat="1" applyFill="1" applyBorder="1" applyAlignment="1">
      <alignment horizontal="right"/>
    </xf>
    <xf numFmtId="4" fontId="0" fillId="8" borderId="4" xfId="0" applyNumberFormat="1" applyFill="1" applyBorder="1" applyAlignment="1">
      <alignment horizontal="right"/>
    </xf>
    <xf numFmtId="4" fontId="0" fillId="8" borderId="5" xfId="0" applyNumberFormat="1" applyFill="1" applyBorder="1" applyAlignment="1">
      <alignment horizontal="right"/>
    </xf>
    <xf numFmtId="0" fontId="2" fillId="8" borderId="0" xfId="0" applyFont="1" applyFill="1" applyAlignment="1">
      <alignment horizontal="center"/>
    </xf>
    <xf numFmtId="4" fontId="0" fillId="9" borderId="4" xfId="0" applyNumberFormat="1" applyFill="1" applyBorder="1" applyAlignment="1">
      <alignment horizontal="right"/>
    </xf>
    <xf numFmtId="0" fontId="2" fillId="9" borderId="0" xfId="0" applyFont="1" applyFill="1" applyAlignment="1">
      <alignment horizontal="center"/>
    </xf>
    <xf numFmtId="4" fontId="0" fillId="10" borderId="4" xfId="0" applyNumberFormat="1" applyFill="1" applyBorder="1" applyAlignment="1">
      <alignment horizontal="right"/>
    </xf>
    <xf numFmtId="0" fontId="2" fillId="10" borderId="0" xfId="0" applyFont="1" applyFill="1" applyAlignment="1">
      <alignment horizontal="center"/>
    </xf>
    <xf numFmtId="4" fontId="0" fillId="11" borderId="4" xfId="0" applyNumberFormat="1" applyFill="1" applyBorder="1" applyAlignment="1">
      <alignment horizontal="right"/>
    </xf>
    <xf numFmtId="0" fontId="2" fillId="11" borderId="0" xfId="0" applyFont="1" applyFill="1" applyAlignment="1">
      <alignment horizontal="center"/>
    </xf>
    <xf numFmtId="4" fontId="9" fillId="0" borderId="4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4" fontId="12" fillId="0" borderId="4" xfId="0" applyNumberFormat="1" applyFont="1" applyBorder="1" applyAlignment="1">
      <alignment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center"/>
    </xf>
    <xf numFmtId="4" fontId="0" fillId="0" borderId="0" xfId="0" applyNumberFormat="1" applyAlignment="1">
      <alignment vertical="center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4" fontId="18" fillId="0" borderId="0" xfId="0" applyNumberFormat="1" applyFont="1" applyAlignment="1">
      <alignment horizontal="center" vertical="center"/>
    </xf>
    <xf numFmtId="49" fontId="8" fillId="0" borderId="0" xfId="0" applyNumberFormat="1" applyFont="1" applyFill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10" borderId="5" xfId="0" applyNumberFormat="1" applyFill="1" applyBorder="1" applyAlignment="1">
      <alignment horizontal="right"/>
    </xf>
    <xf numFmtId="4" fontId="0" fillId="7" borderId="5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10" borderId="6" xfId="0" applyNumberFormat="1" applyFill="1" applyBorder="1" applyAlignment="1">
      <alignment horizontal="right"/>
    </xf>
    <xf numFmtId="4" fontId="0" fillId="7" borderId="6" xfId="0" applyNumberForma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21" xfId="0" applyFont="1" applyBorder="1" applyAlignment="1">
      <alignment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4" fontId="12" fillId="0" borderId="4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8" fillId="0" borderId="0" xfId="0" applyNumberFormat="1" applyFont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workbookViewId="0" topLeftCell="A10">
      <selection activeCell="B37" sqref="B37"/>
    </sheetView>
  </sheetViews>
  <sheetFormatPr defaultColWidth="9.140625" defaultRowHeight="12.75"/>
  <cols>
    <col min="7" max="7" width="11.7109375" style="0" customWidth="1"/>
    <col min="8" max="8" width="11.140625" style="0" customWidth="1"/>
  </cols>
  <sheetData>
    <row r="3" spans="1:9" ht="16.5" customHeight="1">
      <c r="A3" s="166" t="s">
        <v>35</v>
      </c>
      <c r="B3" s="166"/>
      <c r="C3" s="166"/>
      <c r="D3" s="166"/>
      <c r="E3" s="166"/>
      <c r="F3" s="166"/>
      <c r="G3" s="166"/>
      <c r="H3" s="166"/>
      <c r="I3" s="166"/>
    </row>
    <row r="5" spans="1:9" ht="15">
      <c r="A5" s="167" t="s">
        <v>36</v>
      </c>
      <c r="B5" s="167"/>
      <c r="C5" s="167"/>
      <c r="D5" s="167"/>
      <c r="E5" s="167"/>
      <c r="F5" s="167"/>
      <c r="G5" s="167"/>
      <c r="H5" s="167"/>
      <c r="I5" s="167"/>
    </row>
    <row r="7" spans="1:9" ht="15.75">
      <c r="A7" s="166" t="s">
        <v>37</v>
      </c>
      <c r="B7" s="166"/>
      <c r="C7" s="166"/>
      <c r="D7" s="166"/>
      <c r="E7" s="166"/>
      <c r="F7" s="166"/>
      <c r="G7" s="166"/>
      <c r="H7" s="166"/>
      <c r="I7" s="166"/>
    </row>
    <row r="9" spans="1:9" ht="15.75">
      <c r="A9" s="166" t="s">
        <v>403</v>
      </c>
      <c r="B9" s="166"/>
      <c r="C9" s="166"/>
      <c r="D9" s="166"/>
      <c r="E9" s="166"/>
      <c r="F9" s="166"/>
      <c r="G9" s="166"/>
      <c r="H9" s="166"/>
      <c r="I9" s="166"/>
    </row>
    <row r="12" spans="1:9" ht="12.75">
      <c r="A12" s="13"/>
      <c r="B12" s="13"/>
      <c r="C12" s="13"/>
      <c r="D12" s="13"/>
      <c r="E12" s="13"/>
      <c r="F12" s="13"/>
      <c r="G12" s="164" t="s">
        <v>38</v>
      </c>
      <c r="H12" s="164"/>
      <c r="I12" s="13"/>
    </row>
    <row r="13" spans="1:9" ht="12.75">
      <c r="A13" s="9" t="s">
        <v>2</v>
      </c>
      <c r="B13" s="165" t="s">
        <v>3</v>
      </c>
      <c r="C13" s="165"/>
      <c r="D13" s="165"/>
      <c r="E13" s="165"/>
      <c r="F13" s="165"/>
      <c r="G13" s="9" t="s">
        <v>5</v>
      </c>
      <c r="H13" s="9" t="s">
        <v>6</v>
      </c>
      <c r="I13" s="8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6" spans="1:8" ht="12.75">
      <c r="A16" s="4" t="s">
        <v>7</v>
      </c>
      <c r="B16" t="s">
        <v>8</v>
      </c>
      <c r="G16" s="6">
        <f>SUM(G17:G19)</f>
        <v>6147</v>
      </c>
      <c r="H16" s="6">
        <f>SUM(H17:H19)</f>
        <v>6133</v>
      </c>
    </row>
    <row r="17" spans="2:8" ht="12.75">
      <c r="B17" s="3" t="s">
        <v>39</v>
      </c>
      <c r="G17" s="6">
        <v>4264</v>
      </c>
      <c r="H17" s="6">
        <v>4352</v>
      </c>
    </row>
    <row r="18" spans="2:8" ht="12.75">
      <c r="B18" s="3" t="s">
        <v>40</v>
      </c>
      <c r="G18" s="6">
        <v>1789</v>
      </c>
      <c r="H18" s="6">
        <v>1674</v>
      </c>
    </row>
    <row r="19" spans="2:8" ht="12.75">
      <c r="B19" s="3" t="s">
        <v>10</v>
      </c>
      <c r="G19" s="6">
        <v>94</v>
      </c>
      <c r="H19" s="6">
        <v>107</v>
      </c>
    </row>
    <row r="20" spans="1:8" ht="12.75">
      <c r="A20" s="4" t="s">
        <v>12</v>
      </c>
      <c r="B20" s="3" t="s">
        <v>13</v>
      </c>
      <c r="G20" s="6">
        <f>SUM(G21:G22)</f>
        <v>2135</v>
      </c>
      <c r="H20" s="6">
        <f>SUM(H21:H22)</f>
        <v>2215</v>
      </c>
    </row>
    <row r="21" spans="2:8" ht="12.75">
      <c r="B21" s="3" t="s">
        <v>14</v>
      </c>
      <c r="G21" s="6">
        <v>2107</v>
      </c>
      <c r="H21" s="6">
        <v>2178</v>
      </c>
    </row>
    <row r="22" spans="2:8" ht="12.75">
      <c r="B22" s="3" t="s">
        <v>41</v>
      </c>
      <c r="G22" s="6">
        <v>28</v>
      </c>
      <c r="H22" s="6">
        <v>37</v>
      </c>
    </row>
    <row r="23" spans="1:8" ht="12.75">
      <c r="A23" s="4" t="s">
        <v>16</v>
      </c>
      <c r="B23" s="3" t="s">
        <v>42</v>
      </c>
      <c r="G23" s="6">
        <v>3524</v>
      </c>
      <c r="H23" s="6">
        <v>3442</v>
      </c>
    </row>
    <row r="24" spans="1:8" ht="12.75">
      <c r="A24" s="4" t="s">
        <v>22</v>
      </c>
      <c r="B24" s="3" t="s">
        <v>23</v>
      </c>
      <c r="G24" s="6">
        <v>580</v>
      </c>
      <c r="H24" s="6">
        <v>557</v>
      </c>
    </row>
    <row r="25" spans="1:8" ht="12.75">
      <c r="A25" s="4" t="s">
        <v>43</v>
      </c>
      <c r="B25" s="3" t="s">
        <v>44</v>
      </c>
      <c r="G25" s="6"/>
      <c r="H25" s="6">
        <v>81</v>
      </c>
    </row>
    <row r="26" spans="1:8" ht="12.75">
      <c r="A26" s="4" t="s">
        <v>27</v>
      </c>
      <c r="B26" s="3" t="s">
        <v>205</v>
      </c>
      <c r="G26" s="6">
        <v>69</v>
      </c>
      <c r="H26" s="6">
        <v>69</v>
      </c>
    </row>
    <row r="27" spans="1:8" ht="12.75">
      <c r="A27" s="4" t="s">
        <v>29</v>
      </c>
      <c r="B27" s="3" t="s">
        <v>45</v>
      </c>
      <c r="G27" s="6">
        <v>80</v>
      </c>
      <c r="H27" s="6">
        <v>55</v>
      </c>
    </row>
    <row r="28" spans="7:8" ht="12.75">
      <c r="G28" s="6"/>
      <c r="H28" s="6"/>
    </row>
    <row r="29" spans="1:9" ht="17.25" customHeight="1">
      <c r="A29" s="11"/>
      <c r="B29" s="11" t="s">
        <v>31</v>
      </c>
      <c r="C29" s="11"/>
      <c r="D29" s="11"/>
      <c r="E29" s="11"/>
      <c r="F29" s="11"/>
      <c r="G29" s="12">
        <f>SUM(G16+G20+G23+G24+G26+G27)</f>
        <v>12535</v>
      </c>
      <c r="H29" s="12">
        <f>SUM(H16+H20+H23+H24+H25+H27+H26)</f>
        <v>12552</v>
      </c>
      <c r="I29" s="11"/>
    </row>
    <row r="30" spans="7:8" ht="12.75">
      <c r="G30" s="6"/>
      <c r="H30" s="6"/>
    </row>
    <row r="31" spans="2:8" ht="12.75">
      <c r="B31" t="s">
        <v>32</v>
      </c>
      <c r="G31" s="6"/>
      <c r="H31" s="6"/>
    </row>
    <row r="32" spans="2:8" ht="12.75">
      <c r="B32" t="s">
        <v>46</v>
      </c>
      <c r="G32" s="6">
        <v>-215</v>
      </c>
      <c r="H32" s="6">
        <f>'Spraw.z pl.Przychodów (2)'!H35-'Spraw.z pl.Wydatków (2)'!H29+'Spraw.z pl.Wydatków (2)'!G32-38</f>
        <v>-357</v>
      </c>
    </row>
    <row r="33" spans="7:8" ht="12.75">
      <c r="G33" s="6"/>
      <c r="H33" s="6"/>
    </row>
    <row r="34" spans="1:9" ht="16.5" customHeight="1">
      <c r="A34" s="11"/>
      <c r="B34" s="11" t="s">
        <v>34</v>
      </c>
      <c r="C34" s="11"/>
      <c r="D34" s="11"/>
      <c r="E34" s="11"/>
      <c r="F34" s="11"/>
      <c r="G34" s="12">
        <f>SUM(G29+G32)</f>
        <v>12320</v>
      </c>
      <c r="H34" s="12">
        <f>SUM(H29+H32)</f>
        <v>12195</v>
      </c>
      <c r="I34" s="11"/>
    </row>
    <row r="36" ht="12.75">
      <c r="B36" t="s">
        <v>405</v>
      </c>
    </row>
  </sheetData>
  <mergeCells count="6">
    <mergeCell ref="G12:H12"/>
    <mergeCell ref="B13:F13"/>
    <mergeCell ref="A3:I3"/>
    <mergeCell ref="A5:I5"/>
    <mergeCell ref="A7:I7"/>
    <mergeCell ref="A9:I9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6"/>
  <sheetViews>
    <sheetView workbookViewId="0" topLeftCell="A13">
      <selection activeCell="G32" sqref="G32"/>
    </sheetView>
  </sheetViews>
  <sheetFormatPr defaultColWidth="9.140625" defaultRowHeight="12.75"/>
  <cols>
    <col min="8" max="8" width="10.140625" style="0" customWidth="1"/>
  </cols>
  <sheetData>
    <row r="3" spans="1:9" ht="16.5" customHeight="1">
      <c r="A3" s="166" t="s">
        <v>35</v>
      </c>
      <c r="B3" s="166"/>
      <c r="C3" s="166"/>
      <c r="D3" s="166"/>
      <c r="E3" s="166"/>
      <c r="F3" s="166"/>
      <c r="G3" s="166"/>
      <c r="H3" s="166"/>
      <c r="I3" s="166"/>
    </row>
    <row r="5" spans="1:9" ht="15">
      <c r="A5" s="167" t="s">
        <v>36</v>
      </c>
      <c r="B5" s="167"/>
      <c r="C5" s="167"/>
      <c r="D5" s="167"/>
      <c r="E5" s="167"/>
      <c r="F5" s="167"/>
      <c r="G5" s="167"/>
      <c r="H5" s="167"/>
      <c r="I5" s="167"/>
    </row>
    <row r="7" spans="1:9" ht="15.75">
      <c r="A7" s="166" t="s">
        <v>37</v>
      </c>
      <c r="B7" s="166"/>
      <c r="C7" s="166"/>
      <c r="D7" s="166"/>
      <c r="E7" s="166"/>
      <c r="F7" s="166"/>
      <c r="G7" s="166"/>
      <c r="H7" s="166"/>
      <c r="I7" s="166"/>
    </row>
    <row r="9" spans="1:9" ht="15.75">
      <c r="A9" s="166" t="s">
        <v>336</v>
      </c>
      <c r="B9" s="166"/>
      <c r="C9" s="166"/>
      <c r="D9" s="166"/>
      <c r="E9" s="166"/>
      <c r="F9" s="166"/>
      <c r="G9" s="166"/>
      <c r="H9" s="166"/>
      <c r="I9" s="166"/>
    </row>
    <row r="12" spans="1:9" ht="12.75">
      <c r="A12" s="13"/>
      <c r="B12" s="13"/>
      <c r="C12" s="13"/>
      <c r="D12" s="13"/>
      <c r="E12" s="13"/>
      <c r="F12" s="13"/>
      <c r="G12" s="164" t="s">
        <v>38</v>
      </c>
      <c r="H12" s="164"/>
      <c r="I12" s="13"/>
    </row>
    <row r="13" spans="1:9" ht="12.75">
      <c r="A13" s="9" t="s">
        <v>2</v>
      </c>
      <c r="B13" s="165" t="s">
        <v>3</v>
      </c>
      <c r="C13" s="165"/>
      <c r="D13" s="165"/>
      <c r="E13" s="165"/>
      <c r="F13" s="165"/>
      <c r="G13" s="9" t="s">
        <v>5</v>
      </c>
      <c r="H13" s="9" t="s">
        <v>6</v>
      </c>
      <c r="I13" s="8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6" spans="1:8" ht="12.75">
      <c r="A16" s="4" t="s">
        <v>7</v>
      </c>
      <c r="B16" t="s">
        <v>8</v>
      </c>
      <c r="G16" s="6">
        <f>SUM(G17:G19)</f>
        <v>6113</v>
      </c>
      <c r="H16" s="6">
        <f>SUM(H17:H19)</f>
        <v>2786</v>
      </c>
    </row>
    <row r="17" spans="2:8" ht="12.75">
      <c r="B17" s="3" t="s">
        <v>39</v>
      </c>
      <c r="G17" s="6">
        <v>4241</v>
      </c>
      <c r="H17" s="6">
        <v>1855</v>
      </c>
    </row>
    <row r="18" spans="2:8" ht="12.75">
      <c r="B18" s="3" t="s">
        <v>40</v>
      </c>
      <c r="G18" s="6">
        <v>1782</v>
      </c>
      <c r="H18" s="6">
        <v>894</v>
      </c>
    </row>
    <row r="19" spans="2:8" ht="12.75">
      <c r="B19" s="3" t="s">
        <v>10</v>
      </c>
      <c r="G19" s="6">
        <v>90</v>
      </c>
      <c r="H19" s="6">
        <v>37</v>
      </c>
    </row>
    <row r="20" spans="1:8" ht="12.75">
      <c r="A20" s="4" t="s">
        <v>12</v>
      </c>
      <c r="B20" s="3" t="s">
        <v>13</v>
      </c>
      <c r="G20" s="6">
        <f>SUM(G21:G22)</f>
        <v>2100</v>
      </c>
      <c r="H20" s="6">
        <f>SUM(H21:H22)</f>
        <v>1044</v>
      </c>
    </row>
    <row r="21" spans="2:8" ht="12.75">
      <c r="B21" s="3" t="s">
        <v>14</v>
      </c>
      <c r="G21" s="6">
        <v>2075</v>
      </c>
      <c r="H21" s="6">
        <v>1031</v>
      </c>
    </row>
    <row r="22" spans="2:8" ht="12.75">
      <c r="B22" s="3" t="s">
        <v>41</v>
      </c>
      <c r="G22" s="6">
        <v>25</v>
      </c>
      <c r="H22" s="6">
        <v>13</v>
      </c>
    </row>
    <row r="23" spans="1:8" ht="12.75">
      <c r="A23" s="4" t="s">
        <v>16</v>
      </c>
      <c r="B23" s="3" t="s">
        <v>42</v>
      </c>
      <c r="G23" s="6">
        <v>3436</v>
      </c>
      <c r="H23" s="6">
        <v>1624</v>
      </c>
    </row>
    <row r="24" spans="1:8" ht="12.75">
      <c r="A24" s="4" t="s">
        <v>22</v>
      </c>
      <c r="B24" s="3" t="s">
        <v>23</v>
      </c>
      <c r="G24" s="6">
        <v>430</v>
      </c>
      <c r="H24" s="6">
        <v>245</v>
      </c>
    </row>
    <row r="25" spans="1:8" ht="12.75">
      <c r="A25" s="4" t="s">
        <v>43</v>
      </c>
      <c r="B25" s="3" t="s">
        <v>44</v>
      </c>
      <c r="G25" s="6"/>
      <c r="H25" s="6">
        <v>4</v>
      </c>
    </row>
    <row r="26" spans="1:8" ht="12.75">
      <c r="A26" s="4" t="s">
        <v>27</v>
      </c>
      <c r="B26" s="3" t="s">
        <v>205</v>
      </c>
      <c r="G26" s="6">
        <v>56</v>
      </c>
      <c r="H26" s="6">
        <v>28</v>
      </c>
    </row>
    <row r="27" spans="1:8" ht="12.75">
      <c r="A27" s="4" t="s">
        <v>29</v>
      </c>
      <c r="B27" s="3" t="s">
        <v>45</v>
      </c>
      <c r="G27" s="6">
        <v>50</v>
      </c>
      <c r="H27" s="6">
        <v>9</v>
      </c>
    </row>
    <row r="28" spans="7:8" ht="12.75">
      <c r="G28" s="6"/>
      <c r="H28" s="6"/>
    </row>
    <row r="29" spans="1:9" ht="17.25" customHeight="1">
      <c r="A29" s="11"/>
      <c r="B29" s="11" t="s">
        <v>31</v>
      </c>
      <c r="C29" s="11"/>
      <c r="D29" s="11"/>
      <c r="E29" s="11"/>
      <c r="F29" s="11"/>
      <c r="G29" s="12">
        <f>SUM(G16+G20+G23+G24+G26+G27)</f>
        <v>12185</v>
      </c>
      <c r="H29" s="12">
        <f>SUM(H16+H20+H23+H24+H25+H27+H26)</f>
        <v>5740</v>
      </c>
      <c r="I29" s="11"/>
    </row>
    <row r="30" spans="7:8" ht="12.75">
      <c r="G30" s="6"/>
      <c r="H30" s="6"/>
    </row>
    <row r="31" spans="2:8" ht="12.75">
      <c r="B31" t="s">
        <v>32</v>
      </c>
      <c r="G31" s="6"/>
      <c r="H31" s="6"/>
    </row>
    <row r="32" spans="2:8" ht="12.75">
      <c r="B32" t="s">
        <v>46</v>
      </c>
      <c r="G32" s="6">
        <v>-174</v>
      </c>
      <c r="H32" s="6">
        <v>97</v>
      </c>
    </row>
    <row r="33" spans="7:8" ht="12.75">
      <c r="G33" s="6"/>
      <c r="H33" s="6"/>
    </row>
    <row r="34" spans="1:9" ht="16.5" customHeight="1">
      <c r="A34" s="11"/>
      <c r="B34" s="11" t="s">
        <v>34</v>
      </c>
      <c r="C34" s="11"/>
      <c r="D34" s="11"/>
      <c r="E34" s="11"/>
      <c r="F34" s="11"/>
      <c r="G34" s="12">
        <f>SUM(G29+G32)</f>
        <v>12011</v>
      </c>
      <c r="H34" s="12">
        <f>SUM(H29+H32)</f>
        <v>5837</v>
      </c>
      <c r="I34" s="11"/>
    </row>
    <row r="36" ht="12.75">
      <c r="B36" t="s">
        <v>340</v>
      </c>
    </row>
  </sheetData>
  <mergeCells count="6">
    <mergeCell ref="G12:H12"/>
    <mergeCell ref="B13:F13"/>
    <mergeCell ref="A3:I3"/>
    <mergeCell ref="A5:I5"/>
    <mergeCell ref="A7:I7"/>
    <mergeCell ref="A9:I9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63"/>
  <sheetViews>
    <sheetView workbookViewId="0" topLeftCell="A4">
      <selection activeCell="C32" sqref="C32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9.7109375" style="0" bestFit="1" customWidth="1"/>
    <col min="6" max="7" width="12.421875" style="0" customWidth="1"/>
    <col min="8" max="8" width="12.00390625" style="0" customWidth="1"/>
  </cols>
  <sheetData>
    <row r="4" spans="1:9" ht="15">
      <c r="A4" s="167" t="s">
        <v>193</v>
      </c>
      <c r="B4" s="167"/>
      <c r="C4" s="167"/>
      <c r="D4" s="167"/>
      <c r="E4" s="167"/>
      <c r="F4" s="167"/>
      <c r="G4" s="167"/>
      <c r="H4" s="167"/>
      <c r="I4" s="67"/>
    </row>
    <row r="6" spans="1:9" ht="15">
      <c r="A6" s="167" t="s">
        <v>194</v>
      </c>
      <c r="B6" s="167"/>
      <c r="C6" s="167"/>
      <c r="D6" s="167"/>
      <c r="E6" s="167"/>
      <c r="F6" s="167"/>
      <c r="G6" s="167"/>
      <c r="H6" s="167"/>
      <c r="I6" s="67"/>
    </row>
    <row r="8" spans="1:9" ht="15">
      <c r="A8" s="167" t="s">
        <v>37</v>
      </c>
      <c r="B8" s="167"/>
      <c r="C8" s="167"/>
      <c r="D8" s="167"/>
      <c r="E8" s="167"/>
      <c r="F8" s="167"/>
      <c r="G8" s="167"/>
      <c r="H8" s="167"/>
      <c r="I8" s="67"/>
    </row>
    <row r="10" spans="1:9" ht="15">
      <c r="A10" s="167" t="s">
        <v>403</v>
      </c>
      <c r="B10" s="167"/>
      <c r="C10" s="167"/>
      <c r="D10" s="167"/>
      <c r="E10" s="167"/>
      <c r="F10" s="167"/>
      <c r="G10" s="167"/>
      <c r="H10" s="167"/>
      <c r="I10" s="67"/>
    </row>
    <row r="13" spans="1:9" ht="12.75">
      <c r="A13" s="13"/>
      <c r="B13" s="13"/>
      <c r="C13" s="13"/>
      <c r="D13" s="13"/>
      <c r="E13" s="13"/>
      <c r="F13" s="13"/>
      <c r="G13" s="192" t="s">
        <v>197</v>
      </c>
      <c r="H13" s="192"/>
      <c r="I13" s="8"/>
    </row>
    <row r="14" spans="1:9" ht="12.75">
      <c r="A14" s="61" t="s">
        <v>195</v>
      </c>
      <c r="B14" s="62" t="s">
        <v>196</v>
      </c>
      <c r="C14" s="165" t="s">
        <v>3</v>
      </c>
      <c r="D14" s="165"/>
      <c r="E14" s="165"/>
      <c r="F14" s="165"/>
      <c r="G14" s="61" t="s">
        <v>198</v>
      </c>
      <c r="H14" s="61" t="s">
        <v>199</v>
      </c>
      <c r="I14" s="8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8"/>
    </row>
    <row r="17" spans="1:8" ht="12.75">
      <c r="A17">
        <v>900</v>
      </c>
      <c r="B17">
        <v>90002</v>
      </c>
      <c r="C17" s="3" t="s">
        <v>200</v>
      </c>
      <c r="D17" s="3"/>
      <c r="E17" s="3"/>
      <c r="F17" s="3"/>
      <c r="G17" s="63"/>
      <c r="H17" s="63"/>
    </row>
    <row r="18" spans="3:8" ht="12.75">
      <c r="C18" s="3" t="s">
        <v>201</v>
      </c>
      <c r="D18" s="3"/>
      <c r="E18" s="3"/>
      <c r="F18" s="3"/>
      <c r="G18" s="63"/>
      <c r="H18" s="63"/>
    </row>
    <row r="19" spans="3:8" ht="12.75">
      <c r="C19" s="3" t="s">
        <v>202</v>
      </c>
      <c r="D19" s="3"/>
      <c r="E19" s="3"/>
      <c r="F19" s="3"/>
      <c r="G19" s="63">
        <v>270000</v>
      </c>
      <c r="H19" s="18">
        <v>270000</v>
      </c>
    </row>
    <row r="20" spans="3:8" ht="12.75">
      <c r="C20" s="3"/>
      <c r="D20" s="3"/>
      <c r="E20" s="3"/>
      <c r="F20" s="3"/>
      <c r="G20" s="63"/>
      <c r="H20" s="63"/>
    </row>
    <row r="21" spans="1:8" ht="12.75">
      <c r="A21">
        <v>900</v>
      </c>
      <c r="B21">
        <v>90017</v>
      </c>
      <c r="C21" s="3" t="s">
        <v>337</v>
      </c>
      <c r="D21" s="3"/>
      <c r="E21" s="3"/>
      <c r="F21" s="3"/>
      <c r="G21" s="63">
        <v>38000</v>
      </c>
      <c r="H21" s="63">
        <v>38000</v>
      </c>
    </row>
    <row r="22" spans="3:8" ht="12.75">
      <c r="C22" s="3" t="s">
        <v>401</v>
      </c>
      <c r="D22" s="3"/>
      <c r="E22" s="3"/>
      <c r="F22" s="3"/>
      <c r="G22" s="63"/>
      <c r="H22" s="63"/>
    </row>
    <row r="23" spans="3:8" ht="12.75">
      <c r="C23" s="3"/>
      <c r="D23" s="3"/>
      <c r="E23" s="3"/>
      <c r="F23" s="3"/>
      <c r="G23" s="63"/>
      <c r="H23" s="63"/>
    </row>
    <row r="24" spans="1:8" ht="12.75">
      <c r="A24">
        <v>900</v>
      </c>
      <c r="B24">
        <v>90017</v>
      </c>
      <c r="C24" s="3" t="s">
        <v>338</v>
      </c>
      <c r="D24" s="3"/>
      <c r="E24" s="3"/>
      <c r="F24" s="3"/>
      <c r="G24" s="63"/>
      <c r="H24" s="63"/>
    </row>
    <row r="25" spans="3:8" ht="12.75">
      <c r="C25" s="3" t="s">
        <v>339</v>
      </c>
      <c r="D25" s="3"/>
      <c r="E25" s="3"/>
      <c r="F25" s="3"/>
      <c r="G25" s="63">
        <v>790000</v>
      </c>
      <c r="H25" s="63">
        <v>789302.87</v>
      </c>
    </row>
    <row r="26" spans="3:8" ht="12.75">
      <c r="C26" s="3"/>
      <c r="D26" s="3"/>
      <c r="E26" s="3"/>
      <c r="F26" s="3"/>
      <c r="G26" s="63"/>
      <c r="H26" s="63"/>
    </row>
    <row r="27" spans="1:9" ht="12.75">
      <c r="A27" s="13"/>
      <c r="B27" s="13"/>
      <c r="C27" s="52"/>
      <c r="D27" s="52"/>
      <c r="E27" s="52"/>
      <c r="F27" s="52"/>
      <c r="G27" s="64"/>
      <c r="H27" s="64"/>
      <c r="I27" s="8"/>
    </row>
    <row r="28" spans="1:9" ht="12.75">
      <c r="A28" s="8"/>
      <c r="B28" s="8"/>
      <c r="C28" s="54" t="s">
        <v>31</v>
      </c>
      <c r="D28" s="54"/>
      <c r="E28" s="54"/>
      <c r="F28" s="54"/>
      <c r="G28" s="65">
        <f>SUM(G19:G25)</f>
        <v>1098000</v>
      </c>
      <c r="H28" s="65">
        <f>SUM(H19:H25)</f>
        <v>1097302.87</v>
      </c>
      <c r="I28" s="8"/>
    </row>
    <row r="29" spans="1:9" ht="12.75">
      <c r="A29" s="14"/>
      <c r="B29" s="14"/>
      <c r="C29" s="55"/>
      <c r="D29" s="55"/>
      <c r="E29" s="55"/>
      <c r="F29" s="55"/>
      <c r="G29" s="66"/>
      <c r="H29" s="66"/>
      <c r="I29" s="8"/>
    </row>
    <row r="30" spans="3:8" ht="12.75">
      <c r="C30" s="3"/>
      <c r="D30" s="3"/>
      <c r="E30" s="3"/>
      <c r="F30" s="3"/>
      <c r="G30" s="63"/>
      <c r="H30" s="63"/>
    </row>
    <row r="31" spans="3:8" ht="12.75">
      <c r="C31" s="3" t="s">
        <v>405</v>
      </c>
      <c r="D31" s="3"/>
      <c r="E31" s="3"/>
      <c r="F31" s="3"/>
      <c r="G31" s="63"/>
      <c r="H31" s="63"/>
    </row>
    <row r="32" spans="3:8" ht="12.75">
      <c r="C32" s="3"/>
      <c r="D32" s="3"/>
      <c r="E32" s="3"/>
      <c r="F32" s="3"/>
      <c r="G32" s="63"/>
      <c r="H32" s="63"/>
    </row>
    <row r="33" spans="3:8" ht="12.75">
      <c r="C33" s="3"/>
      <c r="D33" s="3"/>
      <c r="E33" s="3"/>
      <c r="F33" s="3"/>
      <c r="G33" s="63"/>
      <c r="H33" s="63"/>
    </row>
    <row r="34" spans="3:8" ht="12.75">
      <c r="C34" s="3"/>
      <c r="D34" s="3"/>
      <c r="E34" s="3"/>
      <c r="F34" s="3"/>
      <c r="G34" s="63"/>
      <c r="H34" s="63"/>
    </row>
    <row r="35" spans="3:8" ht="12.75">
      <c r="C35" s="3"/>
      <c r="D35" s="3"/>
      <c r="E35" s="3"/>
      <c r="F35" s="3"/>
      <c r="G35" s="63"/>
      <c r="H35" s="63"/>
    </row>
    <row r="36" spans="3:8" ht="12.75">
      <c r="C36" s="3"/>
      <c r="D36" s="3"/>
      <c r="E36" s="3"/>
      <c r="F36" s="3"/>
      <c r="G36" s="63"/>
      <c r="H36" s="63"/>
    </row>
    <row r="37" spans="3:8" ht="12.75">
      <c r="C37" s="3"/>
      <c r="D37" s="3"/>
      <c r="E37" s="3"/>
      <c r="F37" s="3"/>
      <c r="G37" s="63"/>
      <c r="H37" s="63"/>
    </row>
    <row r="38" spans="7:8" ht="12.75">
      <c r="G38" s="63"/>
      <c r="H38" s="63"/>
    </row>
    <row r="39" spans="7:8" ht="12.75">
      <c r="G39" s="63"/>
      <c r="H39" s="63"/>
    </row>
    <row r="40" ht="12.75">
      <c r="G40" s="63"/>
    </row>
    <row r="41" ht="12.75">
      <c r="G41" s="63"/>
    </row>
    <row r="42" ht="12.75">
      <c r="G42" s="63"/>
    </row>
    <row r="43" ht="12.75">
      <c r="G43" s="63"/>
    </row>
    <row r="44" ht="12.75">
      <c r="G44" s="63"/>
    </row>
    <row r="45" ht="12.75">
      <c r="G45" s="63"/>
    </row>
    <row r="46" ht="12.75">
      <c r="G46" s="63"/>
    </row>
    <row r="47" ht="12.75">
      <c r="G47" s="63"/>
    </row>
    <row r="48" ht="12.75">
      <c r="G48" s="63"/>
    </row>
    <row r="49" ht="12.75">
      <c r="G49" s="63"/>
    </row>
    <row r="50" ht="12.75">
      <c r="G50" s="63"/>
    </row>
    <row r="51" ht="12.75">
      <c r="G51" s="63"/>
    </row>
    <row r="52" ht="12.75">
      <c r="G52" s="63"/>
    </row>
    <row r="53" ht="12.75">
      <c r="G53" s="63"/>
    </row>
    <row r="54" ht="12.75">
      <c r="G54" s="63"/>
    </row>
    <row r="55" ht="12.75">
      <c r="G55" s="63"/>
    </row>
    <row r="56" ht="12.75">
      <c r="G56" s="63"/>
    </row>
    <row r="57" ht="12.75">
      <c r="G57" s="63"/>
    </row>
    <row r="58" ht="12.75">
      <c r="G58" s="63"/>
    </row>
    <row r="59" ht="12.75">
      <c r="G59" s="63"/>
    </row>
    <row r="60" ht="12.75">
      <c r="G60" s="63"/>
    </row>
    <row r="61" ht="12.75">
      <c r="G61" s="63"/>
    </row>
    <row r="62" ht="12.75">
      <c r="G62" s="63"/>
    </row>
    <row r="63" ht="12.75">
      <c r="G63" s="63"/>
    </row>
  </sheetData>
  <mergeCells count="6">
    <mergeCell ref="G13:H13"/>
    <mergeCell ref="C14:F14"/>
    <mergeCell ref="A4:H4"/>
    <mergeCell ref="A6:H6"/>
    <mergeCell ref="A8:H8"/>
    <mergeCell ref="A10:H10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D60" sqref="D60"/>
    </sheetView>
  </sheetViews>
  <sheetFormatPr defaultColWidth="9.140625" defaultRowHeight="12.75"/>
  <cols>
    <col min="1" max="1" width="21.28125" style="0" customWidth="1"/>
    <col min="2" max="2" width="14.28125" style="0" customWidth="1"/>
    <col min="3" max="3" width="0.13671875" style="0" hidden="1" customWidth="1"/>
    <col min="4" max="4" width="14.57421875" style="0" customWidth="1"/>
    <col min="5" max="5" width="22.57421875" style="0" customWidth="1"/>
    <col min="6" max="7" width="14.28125" style="0" customWidth="1"/>
    <col min="9" max="9" width="9.7109375" style="0" bestFit="1" customWidth="1"/>
  </cols>
  <sheetData>
    <row r="1" spans="1:7" ht="21" customHeight="1">
      <c r="A1" s="155" t="s">
        <v>282</v>
      </c>
      <c r="B1" s="156"/>
      <c r="C1" s="75" t="s">
        <v>285</v>
      </c>
      <c r="D1" s="191" t="s">
        <v>207</v>
      </c>
      <c r="E1" s="191"/>
      <c r="F1" s="179" t="s">
        <v>208</v>
      </c>
      <c r="G1" s="180"/>
    </row>
    <row r="2" spans="1:7" ht="13.5" customHeight="1">
      <c r="A2" s="157"/>
      <c r="B2" s="158"/>
      <c r="C2" s="76"/>
      <c r="D2" s="183" t="s">
        <v>283</v>
      </c>
      <c r="E2" s="183"/>
      <c r="F2" s="181" t="s">
        <v>306</v>
      </c>
      <c r="G2" s="182"/>
    </row>
    <row r="3" spans="1:7" ht="13.5" customHeight="1">
      <c r="A3" s="77"/>
      <c r="B3" s="78"/>
      <c r="C3" s="76"/>
      <c r="D3" s="183" t="s">
        <v>284</v>
      </c>
      <c r="E3" s="183"/>
      <c r="F3" s="181" t="s">
        <v>307</v>
      </c>
      <c r="G3" s="182"/>
    </row>
    <row r="4" spans="1:7" ht="12" customHeight="1">
      <c r="A4" s="77"/>
      <c r="B4" s="78"/>
      <c r="C4" s="76"/>
      <c r="D4" s="183" t="s">
        <v>286</v>
      </c>
      <c r="E4" s="183"/>
      <c r="F4" s="69"/>
      <c r="G4" s="70"/>
    </row>
    <row r="5" spans="1:7" ht="15.75" customHeight="1">
      <c r="A5" s="79"/>
      <c r="B5" s="80"/>
      <c r="C5" s="76"/>
      <c r="D5" s="183" t="s">
        <v>283</v>
      </c>
      <c r="E5" s="183"/>
      <c r="F5" s="181"/>
      <c r="G5" s="182"/>
    </row>
    <row r="6" spans="1:7" ht="15.75" customHeight="1">
      <c r="A6" s="160" t="s">
        <v>206</v>
      </c>
      <c r="B6" s="161"/>
      <c r="C6" s="76"/>
      <c r="D6" s="183" t="s">
        <v>287</v>
      </c>
      <c r="E6" s="183"/>
      <c r="F6" s="185" t="s">
        <v>209</v>
      </c>
      <c r="G6" s="186"/>
    </row>
    <row r="7" spans="1:7" ht="18.75" customHeight="1">
      <c r="A7" s="177" t="s">
        <v>308</v>
      </c>
      <c r="B7" s="178"/>
      <c r="C7" s="162" t="s">
        <v>499</v>
      </c>
      <c r="D7" s="162"/>
      <c r="E7" s="162"/>
      <c r="F7" s="79"/>
      <c r="G7" s="80"/>
    </row>
    <row r="8" spans="1:7" ht="0.75" customHeight="1" thickBot="1">
      <c r="A8" s="71"/>
      <c r="B8" s="72"/>
      <c r="C8" s="68"/>
      <c r="D8" s="68"/>
      <c r="E8" s="68"/>
      <c r="F8" s="73"/>
      <c r="G8" s="74"/>
    </row>
    <row r="9" spans="1:7" ht="23.25" customHeight="1">
      <c r="A9" s="173" t="s">
        <v>210</v>
      </c>
      <c r="B9" s="187" t="s">
        <v>213</v>
      </c>
      <c r="C9" s="86"/>
      <c r="D9" s="187" t="s">
        <v>211</v>
      </c>
      <c r="E9" s="173" t="s">
        <v>212</v>
      </c>
      <c r="F9" s="190" t="s">
        <v>213</v>
      </c>
      <c r="G9" s="190" t="s">
        <v>211</v>
      </c>
    </row>
    <row r="10" spans="1:7" ht="12.75" customHeight="1">
      <c r="A10" s="174"/>
      <c r="B10" s="188"/>
      <c r="C10" s="87"/>
      <c r="D10" s="188"/>
      <c r="E10" s="189"/>
      <c r="F10" s="159"/>
      <c r="G10" s="159"/>
    </row>
    <row r="11" spans="1:7" ht="15.75" customHeight="1">
      <c r="A11" s="113" t="s">
        <v>214</v>
      </c>
      <c r="B11" s="112">
        <f>B12+B13</f>
        <v>21091721.82</v>
      </c>
      <c r="C11" s="110"/>
      <c r="D11" s="112">
        <f>D12+D13</f>
        <v>20680147.34</v>
      </c>
      <c r="E11" s="113" t="s">
        <v>215</v>
      </c>
      <c r="F11" s="112">
        <f>F12+F13+F16+F17+F18+F19</f>
        <v>20876500.52</v>
      </c>
      <c r="G11" s="112">
        <f>G12+G13+G16+G17+G18+G19</f>
        <v>20323970.369999997</v>
      </c>
    </row>
    <row r="12" spans="1:7" ht="28.5" customHeight="1">
      <c r="A12" s="113" t="s">
        <v>216</v>
      </c>
      <c r="B12" s="110">
        <v>14887.57</v>
      </c>
      <c r="C12" s="110"/>
      <c r="D12" s="110">
        <v>3462.61</v>
      </c>
      <c r="E12" s="113" t="s">
        <v>217</v>
      </c>
      <c r="F12" s="110">
        <v>20901436.31</v>
      </c>
      <c r="G12" s="110">
        <v>20464926.04</v>
      </c>
    </row>
    <row r="13" spans="1:7" ht="25.5" customHeight="1">
      <c r="A13" s="114" t="s">
        <v>218</v>
      </c>
      <c r="B13" s="110">
        <f>B14+B20</f>
        <v>21076834.25</v>
      </c>
      <c r="C13" s="110"/>
      <c r="D13" s="110">
        <f>D14+D20+D21</f>
        <v>20676684.73</v>
      </c>
      <c r="E13" s="113" t="s">
        <v>219</v>
      </c>
      <c r="F13" s="110">
        <f>F15</f>
        <v>-24935.79</v>
      </c>
      <c r="G13" s="110">
        <f>G15</f>
        <v>-140955.67</v>
      </c>
    </row>
    <row r="14" spans="1:7" ht="19.5" customHeight="1">
      <c r="A14" s="113" t="s">
        <v>220</v>
      </c>
      <c r="B14" s="110">
        <f>SUM(B15:B19)</f>
        <v>19321012.01</v>
      </c>
      <c r="C14" s="110"/>
      <c r="D14" s="110">
        <f>SUM(D15:D19)</f>
        <v>19501168.19</v>
      </c>
      <c r="E14" s="115" t="s">
        <v>221</v>
      </c>
      <c r="F14" s="110"/>
      <c r="G14" s="110"/>
    </row>
    <row r="15" spans="1:7" ht="18" customHeight="1">
      <c r="A15" s="115" t="s">
        <v>222</v>
      </c>
      <c r="B15" s="110"/>
      <c r="C15" s="110"/>
      <c r="D15" s="110"/>
      <c r="E15" s="115" t="s">
        <v>223</v>
      </c>
      <c r="F15" s="110">
        <v>-24935.79</v>
      </c>
      <c r="G15" s="110">
        <v>-140955.67</v>
      </c>
    </row>
    <row r="16" spans="1:7" ht="39" customHeight="1">
      <c r="A16" s="115" t="s">
        <v>224</v>
      </c>
      <c r="B16" s="110">
        <v>16336479.53</v>
      </c>
      <c r="C16" s="110"/>
      <c r="D16" s="110">
        <v>17086094.89</v>
      </c>
      <c r="E16" s="113" t="s">
        <v>225</v>
      </c>
      <c r="F16" s="110"/>
      <c r="G16" s="110"/>
    </row>
    <row r="17" spans="1:7" ht="22.5" customHeight="1">
      <c r="A17" s="115" t="s">
        <v>226</v>
      </c>
      <c r="B17" s="110">
        <v>513936.4</v>
      </c>
      <c r="C17" s="110"/>
      <c r="D17" s="110">
        <v>467078.3</v>
      </c>
      <c r="E17" s="113" t="s">
        <v>227</v>
      </c>
      <c r="F17" s="110"/>
      <c r="G17" s="110"/>
    </row>
    <row r="18" spans="1:7" ht="34.5" customHeight="1">
      <c r="A18" s="115" t="s">
        <v>228</v>
      </c>
      <c r="B18" s="110">
        <v>2419483.96</v>
      </c>
      <c r="C18" s="110"/>
      <c r="D18" s="110">
        <v>1729503.88</v>
      </c>
      <c r="E18" s="113" t="s">
        <v>229</v>
      </c>
      <c r="F18" s="110"/>
      <c r="G18" s="110"/>
    </row>
    <row r="19" spans="1:7" ht="12.75">
      <c r="A19" s="115" t="s">
        <v>230</v>
      </c>
      <c r="B19" s="110">
        <v>51112.12</v>
      </c>
      <c r="C19" s="110"/>
      <c r="D19" s="110">
        <v>218491.12</v>
      </c>
      <c r="E19" s="113" t="s">
        <v>231</v>
      </c>
      <c r="F19" s="110"/>
      <c r="G19" s="110"/>
    </row>
    <row r="20" spans="1:7" ht="34.5" customHeight="1">
      <c r="A20" s="113" t="s">
        <v>232</v>
      </c>
      <c r="B20" s="110">
        <v>1755822.24</v>
      </c>
      <c r="C20" s="110"/>
      <c r="D20" s="110">
        <v>1175516.54</v>
      </c>
      <c r="E20" s="113" t="s">
        <v>233</v>
      </c>
      <c r="F20" s="112"/>
      <c r="G20" s="110"/>
    </row>
    <row r="21" spans="1:7" ht="28.5" customHeight="1">
      <c r="A21" s="113" t="s">
        <v>234</v>
      </c>
      <c r="B21" s="110"/>
      <c r="C21" s="110"/>
      <c r="D21" s="110"/>
      <c r="E21" s="115" t="s">
        <v>235</v>
      </c>
      <c r="F21" s="110"/>
      <c r="G21" s="110"/>
    </row>
    <row r="22" spans="1:7" ht="23.25" customHeight="1">
      <c r="A22" s="113" t="s">
        <v>236</v>
      </c>
      <c r="B22" s="110"/>
      <c r="C22" s="110"/>
      <c r="D22" s="110"/>
      <c r="E22" s="115" t="s">
        <v>237</v>
      </c>
      <c r="F22" s="110"/>
      <c r="G22" s="110"/>
    </row>
    <row r="23" spans="1:7" ht="21">
      <c r="A23" s="113" t="s">
        <v>238</v>
      </c>
      <c r="B23" s="110"/>
      <c r="C23" s="110"/>
      <c r="D23" s="110"/>
      <c r="E23" s="113" t="s">
        <v>239</v>
      </c>
      <c r="F23" s="112"/>
      <c r="G23" s="110"/>
    </row>
    <row r="24" spans="1:7" ht="39.75" customHeight="1">
      <c r="A24" s="115" t="s">
        <v>240</v>
      </c>
      <c r="B24" s="110"/>
      <c r="C24" s="110"/>
      <c r="D24" s="110"/>
      <c r="E24" s="113" t="s">
        <v>241</v>
      </c>
      <c r="F24" s="112">
        <f>F25+F35</f>
        <v>1415749.96</v>
      </c>
      <c r="G24" s="112">
        <f>G25+G35</f>
        <v>1243435.2900000003</v>
      </c>
    </row>
    <row r="25" spans="1:7" ht="21">
      <c r="A25" s="115" t="s">
        <v>242</v>
      </c>
      <c r="B25" s="110"/>
      <c r="C25" s="110"/>
      <c r="D25" s="110"/>
      <c r="E25" s="113" t="s">
        <v>243</v>
      </c>
      <c r="F25" s="110">
        <f>SUM(F26:F33)</f>
        <v>1343285.8699999999</v>
      </c>
      <c r="G25" s="110">
        <f>SUM(G26:G32)</f>
        <v>1154879.9500000002</v>
      </c>
    </row>
    <row r="26" spans="1:7" ht="21">
      <c r="A26" s="115" t="s">
        <v>244</v>
      </c>
      <c r="B26" s="110"/>
      <c r="C26" s="110"/>
      <c r="D26" s="110"/>
      <c r="E26" s="115" t="s">
        <v>245</v>
      </c>
      <c r="F26" s="110">
        <v>464663.13</v>
      </c>
      <c r="G26" s="110">
        <v>290909.66</v>
      </c>
    </row>
    <row r="27" spans="1:7" ht="42.75" customHeight="1">
      <c r="A27" s="113" t="s">
        <v>246</v>
      </c>
      <c r="B27" s="110"/>
      <c r="C27" s="110"/>
      <c r="D27" s="110"/>
      <c r="E27" s="115" t="s">
        <v>247</v>
      </c>
      <c r="F27" s="110">
        <v>103949.33</v>
      </c>
      <c r="G27" s="110">
        <v>80703.19</v>
      </c>
    </row>
    <row r="28" spans="1:7" ht="28.5" customHeight="1">
      <c r="A28" s="113" t="s">
        <v>248</v>
      </c>
      <c r="B28" s="112">
        <f>B29+B35+B41+B45+B46</f>
        <v>1279899.2900000003</v>
      </c>
      <c r="C28" s="110"/>
      <c r="D28" s="112">
        <f>D29+D35+D41+D45+D46</f>
        <v>980474.8300000001</v>
      </c>
      <c r="E28" s="115" t="s">
        <v>249</v>
      </c>
      <c r="F28" s="110">
        <v>370564.17</v>
      </c>
      <c r="G28" s="110">
        <v>348133.71</v>
      </c>
    </row>
    <row r="29" spans="1:7" ht="26.25" customHeight="1">
      <c r="A29" s="113" t="s">
        <v>250</v>
      </c>
      <c r="B29" s="110">
        <f>SUM(B30:B33)</f>
        <v>133243.82</v>
      </c>
      <c r="C29" s="110"/>
      <c r="D29" s="110">
        <f>SUM(D30:D33)</f>
        <v>102403.65999999999</v>
      </c>
      <c r="E29" s="115" t="s">
        <v>251</v>
      </c>
      <c r="F29" s="110">
        <v>331011.93</v>
      </c>
      <c r="G29" s="110">
        <v>329933.1</v>
      </c>
    </row>
    <row r="30" spans="1:7" ht="18.75" customHeight="1">
      <c r="A30" s="115" t="s">
        <v>252</v>
      </c>
      <c r="B30" s="110">
        <v>130456.56</v>
      </c>
      <c r="C30" s="110"/>
      <c r="D30" s="110">
        <v>90998.15</v>
      </c>
      <c r="E30" s="115" t="s">
        <v>253</v>
      </c>
      <c r="F30" s="110">
        <v>50202.6</v>
      </c>
      <c r="G30" s="110">
        <v>31238.54</v>
      </c>
    </row>
    <row r="31" spans="1:7" ht="42" customHeight="1">
      <c r="A31" s="115" t="s">
        <v>254</v>
      </c>
      <c r="B31" s="110"/>
      <c r="C31" s="110"/>
      <c r="D31" s="110"/>
      <c r="E31" s="115" t="s">
        <v>255</v>
      </c>
      <c r="F31" s="110">
        <v>22894.71</v>
      </c>
      <c r="G31" s="110">
        <v>73961.75</v>
      </c>
    </row>
    <row r="32" spans="1:7" ht="49.5" customHeight="1">
      <c r="A32" s="115" t="s">
        <v>256</v>
      </c>
      <c r="B32" s="110"/>
      <c r="C32" s="110"/>
      <c r="D32" s="110"/>
      <c r="E32" s="115" t="s">
        <v>257</v>
      </c>
      <c r="F32" s="110"/>
      <c r="G32" s="110"/>
    </row>
    <row r="33" spans="1:7" ht="21" customHeight="1">
      <c r="A33" s="115" t="s">
        <v>258</v>
      </c>
      <c r="B33" s="110">
        <v>2787.26</v>
      </c>
      <c r="C33" s="110"/>
      <c r="D33" s="110">
        <v>11405.51</v>
      </c>
      <c r="E33" s="115" t="s">
        <v>259</v>
      </c>
      <c r="F33" s="110"/>
      <c r="G33" s="110"/>
    </row>
    <row r="34" spans="1:7" ht="22.5" customHeight="1">
      <c r="A34" s="116"/>
      <c r="B34" s="111"/>
      <c r="C34" s="111"/>
      <c r="D34" s="111"/>
      <c r="E34" s="116"/>
      <c r="F34" s="111"/>
      <c r="G34" s="111"/>
    </row>
    <row r="35" spans="1:7" ht="28.5" customHeight="1">
      <c r="A35" s="113" t="s">
        <v>260</v>
      </c>
      <c r="B35" s="110">
        <f>SUM(B36:C40)</f>
        <v>836986.74</v>
      </c>
      <c r="C35" s="110"/>
      <c r="D35" s="110">
        <f>SUM(D36:D40)</f>
        <v>684972.05</v>
      </c>
      <c r="E35" s="113" t="s">
        <v>261</v>
      </c>
      <c r="F35" s="110">
        <f>F36+F37</f>
        <v>72464.09</v>
      </c>
      <c r="G35" s="110">
        <f>SUM(G36:G37)</f>
        <v>88555.34</v>
      </c>
    </row>
    <row r="36" spans="1:7" ht="28.5" customHeight="1">
      <c r="A36" s="115" t="s">
        <v>262</v>
      </c>
      <c r="B36" s="184">
        <v>552169.73</v>
      </c>
      <c r="C36" s="184"/>
      <c r="D36" s="110">
        <v>472256.13</v>
      </c>
      <c r="E36" s="115" t="s">
        <v>263</v>
      </c>
      <c r="F36" s="110">
        <v>72464.09</v>
      </c>
      <c r="G36" s="110">
        <v>88555.34</v>
      </c>
    </row>
    <row r="37" spans="1:7" ht="29.25" customHeight="1">
      <c r="A37" s="115" t="s">
        <v>264</v>
      </c>
      <c r="B37" s="184">
        <v>203008.31</v>
      </c>
      <c r="C37" s="184"/>
      <c r="D37" s="110">
        <v>125313.43</v>
      </c>
      <c r="E37" s="115" t="s">
        <v>265</v>
      </c>
      <c r="F37" s="110"/>
      <c r="G37" s="110"/>
    </row>
    <row r="38" spans="1:7" ht="42.75" customHeight="1">
      <c r="A38" s="115" t="s">
        <v>266</v>
      </c>
      <c r="B38" s="184"/>
      <c r="C38" s="184"/>
      <c r="D38" s="110"/>
      <c r="E38" s="113" t="s">
        <v>267</v>
      </c>
      <c r="F38" s="112">
        <f>SUM(F39:F40)</f>
        <v>79370.63</v>
      </c>
      <c r="G38" s="112">
        <f>SUM(G39:G40)</f>
        <v>93216.51</v>
      </c>
    </row>
    <row r="39" spans="1:7" ht="45" customHeight="1">
      <c r="A39" s="115" t="s">
        <v>268</v>
      </c>
      <c r="B39" s="184">
        <v>81808.7</v>
      </c>
      <c r="C39" s="184"/>
      <c r="D39" s="110">
        <v>87402.49</v>
      </c>
      <c r="E39" s="113" t="s">
        <v>269</v>
      </c>
      <c r="F39" s="110"/>
      <c r="G39" s="110"/>
    </row>
    <row r="40" spans="1:7" ht="67.5" customHeight="1">
      <c r="A40" s="115" t="s">
        <v>270</v>
      </c>
      <c r="B40" s="184"/>
      <c r="C40" s="184"/>
      <c r="D40" s="110"/>
      <c r="E40" s="113" t="s">
        <v>271</v>
      </c>
      <c r="F40" s="110">
        <v>79370.63</v>
      </c>
      <c r="G40" s="110">
        <v>93216.51</v>
      </c>
    </row>
    <row r="41" spans="1:7" ht="12.75">
      <c r="A41" s="113" t="s">
        <v>272</v>
      </c>
      <c r="B41" s="184">
        <f>SUM(B42:C44)</f>
        <v>307648.39</v>
      </c>
      <c r="C41" s="184"/>
      <c r="D41" s="110">
        <f>SUM(D42:D44)</f>
        <v>189551.68999999997</v>
      </c>
      <c r="E41" s="113" t="s">
        <v>273</v>
      </c>
      <c r="F41" s="112"/>
      <c r="G41" s="112"/>
    </row>
    <row r="42" spans="1:7" ht="27.75" customHeight="1">
      <c r="A42" s="115" t="s">
        <v>274</v>
      </c>
      <c r="B42" s="184">
        <v>990.37</v>
      </c>
      <c r="C42" s="184"/>
      <c r="D42" s="110">
        <v>1465.08</v>
      </c>
      <c r="E42" s="115"/>
      <c r="F42" s="110"/>
      <c r="G42" s="110"/>
    </row>
    <row r="43" spans="1:7" ht="45" customHeight="1">
      <c r="A43" s="115" t="s">
        <v>275</v>
      </c>
      <c r="B43" s="184">
        <v>306658.02</v>
      </c>
      <c r="C43" s="184"/>
      <c r="D43" s="110">
        <v>188086.61</v>
      </c>
      <c r="E43" s="115"/>
      <c r="F43" s="110"/>
      <c r="G43" s="110"/>
    </row>
    <row r="44" spans="1:7" ht="30" customHeight="1">
      <c r="A44" s="115" t="s">
        <v>276</v>
      </c>
      <c r="B44" s="184"/>
      <c r="C44" s="184"/>
      <c r="D44" s="110"/>
      <c r="E44" s="115"/>
      <c r="F44" s="110"/>
      <c r="G44" s="110"/>
    </row>
    <row r="45" spans="1:7" ht="21">
      <c r="A45" s="113" t="s">
        <v>277</v>
      </c>
      <c r="B45" s="184"/>
      <c r="C45" s="184"/>
      <c r="D45" s="110"/>
      <c r="E45" s="115"/>
      <c r="F45" s="110"/>
      <c r="G45" s="110"/>
    </row>
    <row r="46" spans="1:7" ht="32.25" customHeight="1">
      <c r="A46" s="113" t="s">
        <v>278</v>
      </c>
      <c r="B46" s="184">
        <v>2020.34</v>
      </c>
      <c r="C46" s="184"/>
      <c r="D46" s="110">
        <v>3547.43</v>
      </c>
      <c r="E46" s="115"/>
      <c r="F46" s="110"/>
      <c r="G46" s="110"/>
    </row>
    <row r="47" spans="1:7" ht="17.25" customHeight="1">
      <c r="A47" s="113" t="s">
        <v>279</v>
      </c>
      <c r="B47" s="163"/>
      <c r="C47" s="163"/>
      <c r="D47" s="110"/>
      <c r="E47" s="115"/>
      <c r="F47" s="110"/>
      <c r="G47" s="110"/>
    </row>
    <row r="48" spans="1:7" ht="12.75">
      <c r="A48" s="117"/>
      <c r="B48" s="184"/>
      <c r="C48" s="184"/>
      <c r="D48" s="110"/>
      <c r="E48" s="115"/>
      <c r="F48" s="110"/>
      <c r="G48" s="110"/>
    </row>
    <row r="49" spans="1:7" ht="18" customHeight="1">
      <c r="A49" s="88" t="s">
        <v>280</v>
      </c>
      <c r="B49" s="163">
        <f>B11+B28+B47</f>
        <v>22371621.11</v>
      </c>
      <c r="C49" s="163"/>
      <c r="D49" s="112">
        <f>D11+D28+D47</f>
        <v>21660622.17</v>
      </c>
      <c r="E49" s="88" t="s">
        <v>281</v>
      </c>
      <c r="F49" s="112">
        <f>F11+F24+F38+F41+F23+F20</f>
        <v>22371621.11</v>
      </c>
      <c r="G49" s="112">
        <f>G11+G20+G23+G24+G38+G41</f>
        <v>21660622.169999998</v>
      </c>
    </row>
    <row r="50" spans="1:5" ht="12.75">
      <c r="A50" s="82"/>
      <c r="E50" s="81"/>
    </row>
    <row r="51" ht="12.75">
      <c r="A51" s="82" t="s">
        <v>288</v>
      </c>
    </row>
    <row r="52" ht="12.75">
      <c r="A52" s="83" t="s">
        <v>289</v>
      </c>
    </row>
    <row r="53" ht="12.75">
      <c r="A53" s="82" t="s">
        <v>290</v>
      </c>
    </row>
    <row r="54" ht="12.75">
      <c r="A54" s="89" t="s">
        <v>309</v>
      </c>
    </row>
    <row r="55" ht="12.75">
      <c r="A55" s="85" t="s">
        <v>310</v>
      </c>
    </row>
    <row r="56" spans="1:9" ht="12.75">
      <c r="A56" s="85" t="s">
        <v>500</v>
      </c>
      <c r="I56" s="63">
        <f>D49-G49</f>
        <v>0</v>
      </c>
    </row>
    <row r="57" ht="12.75">
      <c r="A57" s="84"/>
    </row>
    <row r="58" ht="12.75">
      <c r="A58" s="85"/>
    </row>
    <row r="59" spans="1:4" ht="12.75">
      <c r="A59" s="85"/>
      <c r="D59" t="s">
        <v>501</v>
      </c>
    </row>
    <row r="60" spans="1:6" ht="12.75">
      <c r="A60" s="81" t="s">
        <v>291</v>
      </c>
      <c r="D60" t="s">
        <v>292</v>
      </c>
      <c r="F60" t="s">
        <v>293</v>
      </c>
    </row>
    <row r="61" spans="1:6" ht="12.75">
      <c r="A61" s="81" t="s">
        <v>294</v>
      </c>
      <c r="D61" t="s">
        <v>295</v>
      </c>
      <c r="F61" t="s">
        <v>296</v>
      </c>
    </row>
    <row r="62" ht="12.75">
      <c r="A62" s="81"/>
    </row>
  </sheetData>
  <mergeCells count="35">
    <mergeCell ref="A9:A10"/>
    <mergeCell ref="F3:G3"/>
    <mergeCell ref="A7:B7"/>
    <mergeCell ref="F1:G1"/>
    <mergeCell ref="F2:G2"/>
    <mergeCell ref="F5:G5"/>
    <mergeCell ref="D6:E6"/>
    <mergeCell ref="B37:C37"/>
    <mergeCell ref="B38:C38"/>
    <mergeCell ref="B36:C36"/>
    <mergeCell ref="F6:G6"/>
    <mergeCell ref="D9:D10"/>
    <mergeCell ref="E9:E10"/>
    <mergeCell ref="F9:F10"/>
    <mergeCell ref="G9:G10"/>
    <mergeCell ref="A6:B6"/>
    <mergeCell ref="C7:E7"/>
    <mergeCell ref="B41:C41"/>
    <mergeCell ref="B42:C42"/>
    <mergeCell ref="B39:C39"/>
    <mergeCell ref="B40:C40"/>
    <mergeCell ref="B45:C45"/>
    <mergeCell ref="B46:C46"/>
    <mergeCell ref="B43:C43"/>
    <mergeCell ref="B44:C44"/>
    <mergeCell ref="B49:C49"/>
    <mergeCell ref="B9:B10"/>
    <mergeCell ref="A1:B2"/>
    <mergeCell ref="D1:E1"/>
    <mergeCell ref="D2:E2"/>
    <mergeCell ref="D5:E5"/>
    <mergeCell ref="D3:E3"/>
    <mergeCell ref="D4:E4"/>
    <mergeCell ref="B47:C47"/>
    <mergeCell ref="B48:C48"/>
  </mergeCells>
  <printOptions/>
  <pageMargins left="0" right="0" top="0.3937007874015748" bottom="0.3937007874015748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103"/>
  <sheetViews>
    <sheetView workbookViewId="0" topLeftCell="A62">
      <selection activeCell="A45" sqref="A45:I90"/>
    </sheetView>
  </sheetViews>
  <sheetFormatPr defaultColWidth="9.140625" defaultRowHeight="12.75"/>
  <cols>
    <col min="1" max="1" width="3.00390625" style="0" customWidth="1"/>
    <col min="2" max="2" width="13.57421875" style="0" customWidth="1"/>
    <col min="3" max="3" width="6.7109375" style="0" customWidth="1"/>
    <col min="4" max="4" width="14.140625" style="0" customWidth="1"/>
    <col min="5" max="5" width="2.00390625" style="0" customWidth="1"/>
    <col min="6" max="6" width="14.57421875" style="0" customWidth="1"/>
    <col min="7" max="7" width="4.421875" style="0" customWidth="1"/>
    <col min="8" max="8" width="2.140625" style="0" customWidth="1"/>
    <col min="9" max="9" width="19.57421875" style="0" customWidth="1"/>
  </cols>
  <sheetData>
    <row r="4" spans="1:9" ht="19.5" customHeight="1">
      <c r="A4" s="166" t="s">
        <v>311</v>
      </c>
      <c r="B4" s="166"/>
      <c r="C4" s="166"/>
      <c r="D4" s="166"/>
      <c r="E4" s="166"/>
      <c r="F4" s="166"/>
      <c r="G4" s="166"/>
      <c r="H4" s="166"/>
      <c r="I4" s="166"/>
    </row>
    <row r="6" spans="1:9" ht="17.25" customHeight="1">
      <c r="A6" s="166" t="s">
        <v>403</v>
      </c>
      <c r="B6" s="166"/>
      <c r="C6" s="166"/>
      <c r="D6" s="166"/>
      <c r="E6" s="166"/>
      <c r="F6" s="166"/>
      <c r="G6" s="166"/>
      <c r="H6" s="166"/>
      <c r="I6" s="166"/>
    </row>
    <row r="10" spans="1:9" ht="12.75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9" ht="15.75">
      <c r="A11" s="8"/>
      <c r="B11" s="120" t="s">
        <v>312</v>
      </c>
      <c r="C11" s="8"/>
      <c r="D11" s="120" t="s">
        <v>313</v>
      </c>
      <c r="E11" s="8"/>
      <c r="F11" s="8"/>
      <c r="G11" s="8"/>
      <c r="H11" s="8"/>
      <c r="I11" s="8"/>
    </row>
    <row r="12" spans="1:9" ht="12.75">
      <c r="A12" s="119"/>
      <c r="B12" s="119"/>
      <c r="C12" s="119"/>
      <c r="D12" s="119"/>
      <c r="E12" s="119"/>
      <c r="F12" s="119"/>
      <c r="G12" s="119"/>
      <c r="H12" s="119"/>
      <c r="I12" s="119"/>
    </row>
    <row r="14" spans="2:9" ht="17.25" customHeight="1">
      <c r="B14" s="121">
        <v>50510565.65</v>
      </c>
      <c r="D14" s="121">
        <v>63981741.05</v>
      </c>
      <c r="F14" s="81" t="s">
        <v>314</v>
      </c>
      <c r="G14" s="81"/>
      <c r="H14" s="81"/>
      <c r="I14" s="81"/>
    </row>
    <row r="15" spans="2:9" ht="17.25" customHeight="1">
      <c r="B15" s="121">
        <v>-5927807.72</v>
      </c>
      <c r="D15" s="121">
        <v>-5878050.77</v>
      </c>
      <c r="F15" s="81" t="s">
        <v>315</v>
      </c>
      <c r="G15" s="81"/>
      <c r="H15" s="81"/>
      <c r="I15" s="81"/>
    </row>
    <row r="16" spans="2:9" ht="17.25" customHeight="1">
      <c r="B16" s="121">
        <v>-1629.67</v>
      </c>
      <c r="D16" s="121">
        <v>-13522562.02</v>
      </c>
      <c r="F16" s="81" t="s">
        <v>497</v>
      </c>
      <c r="G16" s="81"/>
      <c r="H16" s="81"/>
      <c r="I16" s="81"/>
    </row>
    <row r="17" spans="1:9" ht="12.75">
      <c r="A17" s="119"/>
      <c r="B17" s="122"/>
      <c r="C17" s="119"/>
      <c r="D17" s="122"/>
      <c r="E17" s="119"/>
      <c r="F17" s="119"/>
      <c r="G17" s="119"/>
      <c r="H17" s="119"/>
      <c r="I17" s="119"/>
    </row>
    <row r="18" spans="2:4" ht="17.25" customHeight="1">
      <c r="B18" s="63"/>
      <c r="D18" s="63"/>
    </row>
    <row r="19" spans="2:9" ht="17.25" customHeight="1">
      <c r="B19" s="121">
        <f>B14+B15+B16</f>
        <v>44581128.26</v>
      </c>
      <c r="C19" s="81"/>
      <c r="D19" s="121">
        <f>D14+D15+D16</f>
        <v>44581128.260000005</v>
      </c>
      <c r="E19" s="81"/>
      <c r="F19" s="81"/>
      <c r="G19" s="81"/>
      <c r="H19" s="81"/>
      <c r="I19" s="81"/>
    </row>
    <row r="20" spans="2:9" ht="17.25" customHeight="1">
      <c r="B20" s="121">
        <v>6242.78</v>
      </c>
      <c r="C20" s="81"/>
      <c r="D20" s="121">
        <v>6242.78</v>
      </c>
      <c r="E20" s="81"/>
      <c r="F20" s="81" t="s">
        <v>316</v>
      </c>
      <c r="G20" s="81"/>
      <c r="H20" s="81"/>
      <c r="I20" s="81"/>
    </row>
    <row r="21" spans="2:9" ht="17.25" customHeight="1">
      <c r="B21" s="121">
        <v>15768.31</v>
      </c>
      <c r="C21" s="81"/>
      <c r="D21" s="121">
        <v>15768.31</v>
      </c>
      <c r="E21" s="81"/>
      <c r="F21" s="81" t="s">
        <v>317</v>
      </c>
      <c r="G21" s="81"/>
      <c r="H21" s="81"/>
      <c r="I21" s="81"/>
    </row>
    <row r="22" spans="2:9" ht="17.25" customHeight="1">
      <c r="B22" s="121">
        <v>91.49</v>
      </c>
      <c r="C22" s="81"/>
      <c r="D22" s="121">
        <v>91.49</v>
      </c>
      <c r="E22" s="81"/>
      <c r="F22" s="81" t="s">
        <v>496</v>
      </c>
      <c r="G22" s="81"/>
      <c r="H22" s="81"/>
      <c r="I22" s="81"/>
    </row>
    <row r="23" spans="2:9" ht="17.25" customHeight="1">
      <c r="B23" s="121">
        <v>-22310635.24</v>
      </c>
      <c r="C23" s="81"/>
      <c r="D23" s="121">
        <v>-22310635.24</v>
      </c>
      <c r="E23" s="81"/>
      <c r="F23" s="81" t="s">
        <v>318</v>
      </c>
      <c r="G23" s="81"/>
      <c r="H23" s="81"/>
      <c r="I23" s="81"/>
    </row>
    <row r="24" spans="2:9" ht="17.25" customHeight="1">
      <c r="B24" s="121">
        <v>-38029.54</v>
      </c>
      <c r="C24" s="81"/>
      <c r="D24" s="121">
        <v>-38029.54</v>
      </c>
      <c r="E24" s="81"/>
      <c r="F24" s="81" t="s">
        <v>319</v>
      </c>
      <c r="G24" s="81"/>
      <c r="H24" s="81"/>
      <c r="I24" s="81"/>
    </row>
    <row r="25" spans="2:9" ht="17.25" customHeight="1">
      <c r="B25" s="121">
        <v>-9501.2</v>
      </c>
      <c r="C25" s="81"/>
      <c r="D25" s="121">
        <v>-9501.2</v>
      </c>
      <c r="E25" s="81"/>
      <c r="F25" s="81" t="s">
        <v>502</v>
      </c>
      <c r="G25" s="81"/>
      <c r="H25" s="81"/>
      <c r="I25" s="81"/>
    </row>
    <row r="26" spans="2:9" ht="17.25" customHeight="1">
      <c r="B26" s="121">
        <v>-152727.82</v>
      </c>
      <c r="C26" s="81"/>
      <c r="D26" s="121">
        <v>-152727.82</v>
      </c>
      <c r="E26" s="81"/>
      <c r="F26" s="81" t="s">
        <v>320</v>
      </c>
      <c r="G26" s="81"/>
      <c r="H26" s="81"/>
      <c r="I26" s="81"/>
    </row>
    <row r="27" spans="2:9" ht="17.25" customHeight="1">
      <c r="B27" s="121">
        <v>-79085.33</v>
      </c>
      <c r="C27" s="81"/>
      <c r="D27" s="121">
        <v>-79085.33</v>
      </c>
      <c r="E27" s="81"/>
      <c r="F27" s="81" t="s">
        <v>321</v>
      </c>
      <c r="G27" s="81"/>
      <c r="H27" s="81"/>
      <c r="I27" s="81"/>
    </row>
    <row r="28" spans="2:9" ht="17.25" customHeight="1">
      <c r="B28" s="121">
        <v>3547.43</v>
      </c>
      <c r="C28" s="81"/>
      <c r="D28" s="121">
        <v>3547.43</v>
      </c>
      <c r="E28" s="81"/>
      <c r="F28" s="81" t="s">
        <v>322</v>
      </c>
      <c r="G28" s="81"/>
      <c r="H28" s="81"/>
      <c r="I28" s="81"/>
    </row>
    <row r="29" spans="2:9" ht="17.25" customHeight="1">
      <c r="B29" s="121">
        <v>-215221.3</v>
      </c>
      <c r="C29" s="81"/>
      <c r="D29" s="121">
        <v>-215221.3</v>
      </c>
      <c r="E29" s="81"/>
      <c r="F29" s="81" t="s">
        <v>323</v>
      </c>
      <c r="G29" s="81"/>
      <c r="H29" s="81"/>
      <c r="I29" s="81"/>
    </row>
    <row r="30" spans="1:9" ht="17.25" customHeight="1">
      <c r="A30" s="119"/>
      <c r="B30" s="123">
        <v>-140955.67</v>
      </c>
      <c r="C30" s="124"/>
      <c r="D30" s="123">
        <v>-140955.67</v>
      </c>
      <c r="E30" s="124"/>
      <c r="F30" s="124" t="s">
        <v>365</v>
      </c>
      <c r="G30" s="124"/>
      <c r="H30" s="124"/>
      <c r="I30" s="124"/>
    </row>
    <row r="31" spans="2:9" ht="17.25" customHeight="1">
      <c r="B31" s="121"/>
      <c r="C31" s="81"/>
      <c r="D31" s="121"/>
      <c r="E31" s="81"/>
      <c r="F31" s="81"/>
      <c r="G31" s="81"/>
      <c r="H31" s="81"/>
      <c r="I31" s="81"/>
    </row>
    <row r="32" spans="2:9" ht="17.25" customHeight="1">
      <c r="B32" s="125">
        <f>B19+B20+B21+B23+B24+B26+B27+B28+B29+B22+B30+B25</f>
        <v>21660622.17</v>
      </c>
      <c r="C32" s="81"/>
      <c r="D32" s="125">
        <f>D19+D20+D21+D23+D24+D26+D27+D28+D29+D22+D30+D25</f>
        <v>21660622.17000001</v>
      </c>
      <c r="E32" s="81"/>
      <c r="F32" s="81"/>
      <c r="G32" s="81"/>
      <c r="H32" s="81"/>
      <c r="I32" s="81"/>
    </row>
    <row r="33" spans="1:9" ht="17.25" customHeight="1">
      <c r="A33" s="119"/>
      <c r="B33" s="123"/>
      <c r="C33" s="124"/>
      <c r="D33" s="123"/>
      <c r="E33" s="124"/>
      <c r="F33" s="124"/>
      <c r="G33" s="124"/>
      <c r="H33" s="124"/>
      <c r="I33" s="124"/>
    </row>
    <row r="34" spans="2:9" ht="17.25" customHeight="1">
      <c r="B34" s="121"/>
      <c r="C34" s="81"/>
      <c r="D34" s="121"/>
      <c r="E34" s="81"/>
      <c r="F34" s="81"/>
      <c r="G34" s="81"/>
      <c r="H34" s="81"/>
      <c r="I34" s="81"/>
    </row>
    <row r="35" spans="2:9" ht="17.25" customHeight="1">
      <c r="B35" s="121" t="s">
        <v>503</v>
      </c>
      <c r="C35" s="81"/>
      <c r="D35" s="121"/>
      <c r="E35" s="81"/>
      <c r="F35" s="81"/>
      <c r="G35" s="81"/>
      <c r="H35" s="81"/>
      <c r="I35" s="81"/>
    </row>
    <row r="36" spans="2:9" ht="17.25" customHeight="1">
      <c r="B36" s="121"/>
      <c r="C36" s="81"/>
      <c r="D36" s="121"/>
      <c r="E36" s="81"/>
      <c r="F36" s="81"/>
      <c r="G36" s="81"/>
      <c r="H36" s="81"/>
      <c r="I36" s="81"/>
    </row>
    <row r="37" spans="2:9" ht="17.25" customHeight="1">
      <c r="B37" s="121"/>
      <c r="C37" s="81"/>
      <c r="D37" s="121"/>
      <c r="E37" s="81"/>
      <c r="F37" s="81"/>
      <c r="G37" s="81"/>
      <c r="H37" s="81"/>
      <c r="I37" s="81"/>
    </row>
    <row r="38" spans="2:9" ht="17.25" customHeight="1">
      <c r="B38" s="121"/>
      <c r="C38" s="81"/>
      <c r="D38" s="121"/>
      <c r="E38" s="81"/>
      <c r="F38" s="81"/>
      <c r="G38" s="81"/>
      <c r="H38" s="81"/>
      <c r="I38" s="81"/>
    </row>
    <row r="39" spans="2:9" ht="17.25" customHeight="1">
      <c r="B39" s="121"/>
      <c r="C39" s="81"/>
      <c r="D39" s="121"/>
      <c r="E39" s="81"/>
      <c r="F39" s="81"/>
      <c r="G39" s="81"/>
      <c r="H39" s="81"/>
      <c r="I39" s="81"/>
    </row>
    <row r="40" spans="2:9" ht="17.25" customHeight="1">
      <c r="B40" s="81"/>
      <c r="C40" s="81"/>
      <c r="D40" s="121"/>
      <c r="E40" s="81"/>
      <c r="F40" s="81"/>
      <c r="G40" s="81"/>
      <c r="H40" s="81"/>
      <c r="I40" s="81"/>
    </row>
    <row r="41" spans="2:9" ht="17.25" customHeight="1">
      <c r="B41" s="81"/>
      <c r="C41" s="81"/>
      <c r="D41" s="121"/>
      <c r="E41" s="81"/>
      <c r="F41" s="81"/>
      <c r="G41" s="81"/>
      <c r="H41" s="81"/>
      <c r="I41" s="81"/>
    </row>
    <row r="42" spans="2:9" ht="17.25" customHeight="1">
      <c r="B42" s="81"/>
      <c r="C42" s="81"/>
      <c r="D42" s="121"/>
      <c r="E42" s="81"/>
      <c r="F42" s="81"/>
      <c r="G42" s="81"/>
      <c r="H42" s="81"/>
      <c r="I42" s="81"/>
    </row>
    <row r="43" spans="2:9" ht="17.25" customHeight="1">
      <c r="B43" s="81"/>
      <c r="C43" s="81"/>
      <c r="D43" s="121"/>
      <c r="E43" s="81"/>
      <c r="F43" s="81"/>
      <c r="G43" s="81"/>
      <c r="H43" s="81"/>
      <c r="I43" s="81"/>
    </row>
    <row r="44" spans="2:9" ht="17.25" customHeight="1">
      <c r="B44" s="81"/>
      <c r="C44" s="81"/>
      <c r="D44" s="121"/>
      <c r="E44" s="81"/>
      <c r="F44" s="81"/>
      <c r="G44" s="81"/>
      <c r="H44" s="81"/>
      <c r="I44" s="81"/>
    </row>
    <row r="45" spans="2:9" ht="17.25" customHeight="1">
      <c r="B45" s="81"/>
      <c r="C45" s="81"/>
      <c r="D45" s="121"/>
      <c r="E45" s="81"/>
      <c r="F45" s="81"/>
      <c r="G45" s="81"/>
      <c r="H45" s="81"/>
      <c r="I45" s="81"/>
    </row>
    <row r="46" spans="2:9" ht="17.25" customHeight="1">
      <c r="B46" s="81"/>
      <c r="C46" s="81"/>
      <c r="D46" s="121"/>
      <c r="E46" s="81"/>
      <c r="F46" s="81"/>
      <c r="G46" s="81"/>
      <c r="H46" s="81"/>
      <c r="I46" s="81"/>
    </row>
    <row r="47" spans="2:9" ht="17.25" customHeight="1">
      <c r="B47" s="81"/>
      <c r="C47" s="81"/>
      <c r="D47" s="121"/>
      <c r="E47" s="81"/>
      <c r="F47" s="81"/>
      <c r="G47" s="81"/>
      <c r="H47" s="81"/>
      <c r="I47" s="81"/>
    </row>
    <row r="48" spans="2:9" ht="17.25" customHeight="1">
      <c r="B48" s="81"/>
      <c r="C48" s="81"/>
      <c r="D48" s="121"/>
      <c r="E48" s="81"/>
      <c r="F48" s="81"/>
      <c r="G48" s="81"/>
      <c r="H48" s="81"/>
      <c r="I48" s="81"/>
    </row>
    <row r="49" spans="2:9" ht="17.25" customHeight="1">
      <c r="B49" s="81"/>
      <c r="C49" s="81"/>
      <c r="D49" s="121"/>
      <c r="E49" s="81"/>
      <c r="G49" s="81" t="s">
        <v>503</v>
      </c>
      <c r="H49" s="81"/>
      <c r="I49" s="81"/>
    </row>
    <row r="50" spans="2:9" ht="17.25" customHeight="1">
      <c r="B50" s="81"/>
      <c r="C50" s="81"/>
      <c r="D50" s="121"/>
      <c r="E50" s="81"/>
      <c r="F50" s="81"/>
      <c r="G50" s="81"/>
      <c r="H50" s="81"/>
      <c r="I50" s="81"/>
    </row>
    <row r="51" spans="2:9" ht="17.25" customHeight="1">
      <c r="B51" s="81"/>
      <c r="C51" s="81"/>
      <c r="D51" s="121"/>
      <c r="E51" s="81"/>
      <c r="F51" s="81"/>
      <c r="G51" s="81"/>
      <c r="H51" s="81"/>
      <c r="I51" s="81"/>
    </row>
    <row r="52" spans="1:9" ht="17.25" customHeight="1">
      <c r="A52" s="166" t="s">
        <v>324</v>
      </c>
      <c r="B52" s="166"/>
      <c r="C52" s="166"/>
      <c r="D52" s="166"/>
      <c r="E52" s="166"/>
      <c r="F52" s="166"/>
      <c r="G52" s="166"/>
      <c r="H52" s="166"/>
      <c r="I52" s="166"/>
    </row>
    <row r="53" spans="2:9" ht="17.25" customHeight="1">
      <c r="B53" s="81"/>
      <c r="C53" s="81"/>
      <c r="D53" s="121"/>
      <c r="E53" s="81"/>
      <c r="F53" s="81"/>
      <c r="G53" s="81"/>
      <c r="H53" s="81"/>
      <c r="I53" s="81"/>
    </row>
    <row r="54" spans="1:9" ht="17.25" customHeight="1">
      <c r="A54" s="166" t="s">
        <v>37</v>
      </c>
      <c r="B54" s="166"/>
      <c r="C54" s="166"/>
      <c r="D54" s="166"/>
      <c r="E54" s="166"/>
      <c r="F54" s="166"/>
      <c r="G54" s="166"/>
      <c r="H54" s="166"/>
      <c r="I54" s="166"/>
    </row>
    <row r="55" spans="1:9" ht="17.25" customHeight="1">
      <c r="A55" s="166" t="s">
        <v>498</v>
      </c>
      <c r="B55" s="166"/>
      <c r="C55" s="166"/>
      <c r="D55" s="166"/>
      <c r="E55" s="166"/>
      <c r="F55" s="166"/>
      <c r="G55" s="166"/>
      <c r="H55" s="166"/>
      <c r="I55" s="166"/>
    </row>
    <row r="56" spans="2:9" ht="17.25" customHeight="1">
      <c r="B56" s="81"/>
      <c r="C56" s="81"/>
      <c r="D56" s="121"/>
      <c r="E56" s="81"/>
      <c r="F56" s="81"/>
      <c r="G56" s="81"/>
      <c r="H56" s="81"/>
      <c r="I56" s="81"/>
    </row>
    <row r="57" spans="2:9" ht="17.25" customHeight="1">
      <c r="B57" s="81"/>
      <c r="C57" s="81"/>
      <c r="D57" s="121"/>
      <c r="E57" s="81"/>
      <c r="F57" s="81"/>
      <c r="G57" s="81"/>
      <c r="H57" s="81"/>
      <c r="I57" s="81"/>
    </row>
    <row r="58" spans="1:9" ht="15">
      <c r="A58" s="126"/>
      <c r="B58" s="127" t="s">
        <v>325</v>
      </c>
      <c r="C58" s="127"/>
      <c r="D58" s="128"/>
      <c r="E58" s="127"/>
      <c r="F58" s="127"/>
      <c r="G58" s="127"/>
      <c r="H58" s="127"/>
      <c r="I58" s="127"/>
    </row>
    <row r="59" spans="1:9" ht="15">
      <c r="A59" s="126"/>
      <c r="B59" s="127" t="s">
        <v>326</v>
      </c>
      <c r="C59" s="127"/>
      <c r="D59" s="128"/>
      <c r="E59" s="127"/>
      <c r="F59" s="127"/>
      <c r="G59" s="127"/>
      <c r="H59" s="127"/>
      <c r="I59" s="127"/>
    </row>
    <row r="60" spans="1:9" ht="15">
      <c r="A60" s="126"/>
      <c r="B60" s="127"/>
      <c r="C60" s="127"/>
      <c r="D60" s="128"/>
      <c r="E60" s="127"/>
      <c r="F60" s="127"/>
      <c r="G60" s="127"/>
      <c r="H60" s="127"/>
      <c r="I60" s="127"/>
    </row>
    <row r="61" spans="1:9" ht="15.75">
      <c r="A61" s="126"/>
      <c r="B61" s="127"/>
      <c r="C61" s="127"/>
      <c r="D61" s="128"/>
      <c r="E61" s="168" t="s">
        <v>327</v>
      </c>
      <c r="F61" s="168"/>
      <c r="G61" s="127"/>
      <c r="I61" s="133" t="s">
        <v>328</v>
      </c>
    </row>
    <row r="62" spans="1:9" ht="15">
      <c r="A62" s="126"/>
      <c r="B62" s="127"/>
      <c r="C62" s="127"/>
      <c r="D62" s="128"/>
      <c r="E62" s="127"/>
      <c r="F62" s="127"/>
      <c r="G62" s="127"/>
      <c r="H62" s="127"/>
      <c r="I62" s="127"/>
    </row>
    <row r="63" spans="1:9" ht="15">
      <c r="A63" s="126"/>
      <c r="B63" s="127"/>
      <c r="C63" s="127"/>
      <c r="D63" s="128"/>
      <c r="E63" s="169"/>
      <c r="F63" s="169"/>
      <c r="G63" s="127"/>
      <c r="H63" s="128"/>
      <c r="I63" s="134"/>
    </row>
    <row r="64" spans="1:9" ht="15">
      <c r="A64" s="126"/>
      <c r="B64" s="127" t="s">
        <v>504</v>
      </c>
      <c r="C64" s="127"/>
      <c r="D64" s="128"/>
      <c r="E64" s="169">
        <v>48691.66</v>
      </c>
      <c r="F64" s="169"/>
      <c r="G64" s="127"/>
      <c r="H64" s="130"/>
      <c r="I64" s="130">
        <v>55.96</v>
      </c>
    </row>
    <row r="65" spans="1:9" ht="15">
      <c r="A65" s="126"/>
      <c r="B65" s="126" t="s">
        <v>505</v>
      </c>
      <c r="C65" s="126"/>
      <c r="D65" s="129"/>
      <c r="E65" s="170">
        <v>24.91</v>
      </c>
      <c r="F65" s="170"/>
      <c r="G65" s="126"/>
      <c r="H65" s="132"/>
      <c r="I65" s="131" t="s">
        <v>330</v>
      </c>
    </row>
    <row r="66" spans="1:9" ht="15">
      <c r="A66" s="126"/>
      <c r="B66" s="126" t="s">
        <v>507</v>
      </c>
      <c r="C66" s="126"/>
      <c r="D66" s="126"/>
      <c r="E66" s="170">
        <v>3499.11</v>
      </c>
      <c r="F66" s="170"/>
      <c r="G66" s="126"/>
      <c r="H66" s="132"/>
      <c r="I66" s="131" t="s">
        <v>330</v>
      </c>
    </row>
    <row r="67" spans="1:9" ht="15">
      <c r="A67" s="126"/>
      <c r="B67" s="126"/>
      <c r="C67" s="126"/>
      <c r="D67" s="126"/>
      <c r="E67" s="126"/>
      <c r="F67" s="126"/>
      <c r="G67" s="126"/>
      <c r="H67" s="126"/>
      <c r="I67" s="126"/>
    </row>
    <row r="68" spans="1:9" ht="15">
      <c r="A68" s="126"/>
      <c r="B68" s="126"/>
      <c r="C68" s="126"/>
      <c r="D68" s="126"/>
      <c r="E68" s="126"/>
      <c r="F68" s="126"/>
      <c r="G68" s="126"/>
      <c r="H68" s="126"/>
      <c r="I68" s="126"/>
    </row>
    <row r="69" spans="1:9" ht="15">
      <c r="A69" s="126"/>
      <c r="B69" s="126" t="s">
        <v>331</v>
      </c>
      <c r="C69" s="126"/>
      <c r="D69" s="126"/>
      <c r="E69" s="126"/>
      <c r="F69" s="126"/>
      <c r="G69" s="126"/>
      <c r="H69" s="126"/>
      <c r="I69" s="126"/>
    </row>
    <row r="70" spans="1:9" ht="15">
      <c r="A70" s="126"/>
      <c r="B70" s="126" t="s">
        <v>332</v>
      </c>
      <c r="C70" s="126"/>
      <c r="D70" s="126"/>
      <c r="E70" s="126"/>
      <c r="F70" s="126"/>
      <c r="G70" s="126"/>
      <c r="H70" s="126"/>
      <c r="I70" s="126"/>
    </row>
    <row r="71" spans="1:9" ht="15">
      <c r="A71" s="126"/>
      <c r="B71" s="126"/>
      <c r="C71" s="126"/>
      <c r="D71" s="126"/>
      <c r="E71" s="126"/>
      <c r="F71" s="126"/>
      <c r="G71" s="126"/>
      <c r="H71" s="126"/>
      <c r="I71" s="126"/>
    </row>
    <row r="72" spans="1:9" ht="15.75">
      <c r="A72" s="126"/>
      <c r="B72" s="126"/>
      <c r="C72" s="126"/>
      <c r="D72" s="126"/>
      <c r="F72" s="133" t="s">
        <v>327</v>
      </c>
      <c r="G72" s="126"/>
      <c r="H72" s="168" t="s">
        <v>328</v>
      </c>
      <c r="I72" s="168"/>
    </row>
    <row r="73" spans="1:9" ht="15">
      <c r="A73" s="126"/>
      <c r="B73" s="126"/>
      <c r="C73" s="126"/>
      <c r="D73" s="126"/>
      <c r="E73" s="126"/>
      <c r="F73" s="126"/>
      <c r="G73" s="126"/>
      <c r="H73" s="126"/>
      <c r="I73" s="126"/>
    </row>
    <row r="74" spans="1:9" ht="15">
      <c r="A74" s="126"/>
      <c r="B74" s="126"/>
      <c r="C74" s="126"/>
      <c r="D74" s="126"/>
      <c r="E74" s="172"/>
      <c r="F74" s="172"/>
      <c r="G74" s="126"/>
      <c r="H74" s="170"/>
      <c r="I74" s="170"/>
    </row>
    <row r="75" spans="1:9" ht="15">
      <c r="A75" s="126"/>
      <c r="B75" s="126"/>
      <c r="C75" s="126"/>
      <c r="D75" s="126"/>
      <c r="E75" s="126"/>
      <c r="F75" s="126"/>
      <c r="G75" s="126"/>
      <c r="H75" s="126"/>
      <c r="I75" s="126"/>
    </row>
    <row r="76" spans="1:9" ht="15">
      <c r="A76" s="126"/>
      <c r="B76" s="126" t="s">
        <v>506</v>
      </c>
      <c r="C76" s="126"/>
      <c r="D76" s="126"/>
      <c r="E76" s="170">
        <v>914.45</v>
      </c>
      <c r="F76" s="170"/>
      <c r="G76" s="126"/>
      <c r="H76" s="170">
        <v>0</v>
      </c>
      <c r="I76" s="170"/>
    </row>
    <row r="77" spans="1:9" ht="15">
      <c r="A77" s="126"/>
      <c r="B77" s="126" t="s">
        <v>334</v>
      </c>
      <c r="C77" s="126"/>
      <c r="D77" s="126"/>
      <c r="E77" s="126"/>
      <c r="F77" s="126"/>
      <c r="G77" s="126"/>
      <c r="H77" s="126"/>
      <c r="I77" s="126"/>
    </row>
    <row r="78" spans="1:9" ht="15">
      <c r="A78" s="126"/>
      <c r="B78" s="126"/>
      <c r="C78" s="126"/>
      <c r="D78" s="126"/>
      <c r="E78" s="126"/>
      <c r="F78" s="126"/>
      <c r="G78" s="126"/>
      <c r="H78" s="126"/>
      <c r="I78" s="126"/>
    </row>
    <row r="79" spans="1:9" ht="15">
      <c r="A79" s="126"/>
      <c r="B79" s="126"/>
      <c r="C79" s="126"/>
      <c r="D79" s="126"/>
      <c r="E79" s="126"/>
      <c r="F79" s="126"/>
      <c r="G79" s="126"/>
      <c r="H79" s="126"/>
      <c r="I79" s="126"/>
    </row>
    <row r="80" spans="1:9" ht="15">
      <c r="A80" s="126"/>
      <c r="B80" s="126"/>
      <c r="C80" s="126"/>
      <c r="D80" s="126"/>
      <c r="E80" s="126"/>
      <c r="F80" s="126"/>
      <c r="G80" s="126"/>
      <c r="H80" s="126"/>
      <c r="I80" s="126"/>
    </row>
    <row r="81" spans="1:9" ht="15">
      <c r="A81" s="126"/>
      <c r="B81" s="126"/>
      <c r="C81" s="126"/>
      <c r="D81" s="126"/>
      <c r="E81" s="126"/>
      <c r="F81" s="126"/>
      <c r="G81" s="126"/>
      <c r="H81" s="126"/>
      <c r="I81" s="126"/>
    </row>
    <row r="82" spans="1:9" ht="15">
      <c r="A82" s="126"/>
      <c r="B82" s="126"/>
      <c r="C82" s="126"/>
      <c r="D82" s="126"/>
      <c r="E82" s="126"/>
      <c r="F82" s="126"/>
      <c r="G82" s="126"/>
      <c r="H82" s="126"/>
      <c r="I82" s="126"/>
    </row>
    <row r="83" spans="1:9" ht="15">
      <c r="A83" s="126"/>
      <c r="B83" s="126"/>
      <c r="C83" s="126"/>
      <c r="D83" s="126"/>
      <c r="E83" s="126"/>
      <c r="F83" s="126"/>
      <c r="G83" s="126"/>
      <c r="H83" s="126"/>
      <c r="I83" s="126"/>
    </row>
    <row r="84" spans="1:9" ht="15">
      <c r="A84" s="126"/>
      <c r="B84" s="126"/>
      <c r="C84" s="126"/>
      <c r="D84" s="126"/>
      <c r="E84" s="126"/>
      <c r="F84" s="126"/>
      <c r="G84" s="126"/>
      <c r="H84" s="126"/>
      <c r="I84" s="126"/>
    </row>
    <row r="85" spans="1:9" ht="15">
      <c r="A85" s="126"/>
      <c r="B85" s="126"/>
      <c r="C85" s="126"/>
      <c r="D85" s="126"/>
      <c r="E85" s="126"/>
      <c r="F85" s="126"/>
      <c r="G85" s="126"/>
      <c r="H85" s="126"/>
      <c r="I85" s="126"/>
    </row>
    <row r="86" spans="1:9" ht="15">
      <c r="A86" s="126"/>
      <c r="B86" s="126"/>
      <c r="C86" s="126"/>
      <c r="D86" s="126"/>
      <c r="E86" s="126"/>
      <c r="F86" s="126"/>
      <c r="G86" s="126"/>
      <c r="H86" s="126"/>
      <c r="I86" s="126"/>
    </row>
    <row r="87" spans="1:9" ht="15">
      <c r="A87" s="126"/>
      <c r="B87" s="126"/>
      <c r="C87" s="126"/>
      <c r="D87" s="126"/>
      <c r="E87" s="126"/>
      <c r="F87" s="126"/>
      <c r="G87" s="126"/>
      <c r="H87" s="126"/>
      <c r="I87" s="126"/>
    </row>
    <row r="88" spans="1:9" ht="15">
      <c r="A88" s="126"/>
      <c r="B88" s="126"/>
      <c r="C88" s="126"/>
      <c r="D88" s="126"/>
      <c r="E88" s="126"/>
      <c r="F88" s="126"/>
      <c r="G88" s="126"/>
      <c r="H88" s="126"/>
      <c r="I88" s="126"/>
    </row>
    <row r="89" spans="1:9" ht="15">
      <c r="A89" s="126"/>
      <c r="B89" s="126"/>
      <c r="C89" s="126"/>
      <c r="D89" s="126"/>
      <c r="E89" s="126"/>
      <c r="F89" s="126"/>
      <c r="G89" s="126"/>
      <c r="H89" s="126"/>
      <c r="I89" s="126"/>
    </row>
    <row r="90" spans="1:9" ht="15">
      <c r="A90" s="126"/>
      <c r="B90" s="126"/>
      <c r="C90" s="126"/>
      <c r="D90" s="126"/>
      <c r="E90" s="126"/>
      <c r="F90" s="126"/>
      <c r="G90" s="126"/>
      <c r="H90" s="126"/>
      <c r="I90" s="126"/>
    </row>
    <row r="91" spans="1:9" ht="15">
      <c r="A91" s="126"/>
      <c r="B91" s="126"/>
      <c r="C91" s="126"/>
      <c r="D91" s="126"/>
      <c r="E91" s="126"/>
      <c r="F91" s="126"/>
      <c r="G91" s="126"/>
      <c r="H91" s="126"/>
      <c r="I91" s="126"/>
    </row>
    <row r="92" spans="1:9" ht="15">
      <c r="A92" s="126"/>
      <c r="B92" s="126"/>
      <c r="C92" s="126"/>
      <c r="D92" s="126"/>
      <c r="E92" s="126"/>
      <c r="F92" s="126"/>
      <c r="G92" s="126"/>
      <c r="H92" s="126"/>
      <c r="I92" s="126"/>
    </row>
    <row r="93" spans="1:9" ht="15">
      <c r="A93" s="126"/>
      <c r="B93" s="126"/>
      <c r="C93" s="126"/>
      <c r="D93" s="126"/>
      <c r="E93" s="126"/>
      <c r="F93" s="126"/>
      <c r="G93" s="126"/>
      <c r="H93" s="126"/>
      <c r="I93" s="126"/>
    </row>
    <row r="94" spans="1:9" ht="15">
      <c r="A94" s="126"/>
      <c r="B94" s="126"/>
      <c r="C94" s="126"/>
      <c r="D94" s="126"/>
      <c r="E94" s="126"/>
      <c r="F94" s="126"/>
      <c r="G94" s="126"/>
      <c r="H94" s="126"/>
      <c r="I94" s="126"/>
    </row>
    <row r="95" spans="1:9" ht="15">
      <c r="A95" s="126"/>
      <c r="B95" s="126"/>
      <c r="C95" s="126"/>
      <c r="D95" s="126"/>
      <c r="E95" s="126"/>
      <c r="F95" s="126"/>
      <c r="G95" s="126"/>
      <c r="H95" s="126"/>
      <c r="I95" s="126"/>
    </row>
    <row r="96" spans="1:9" ht="15">
      <c r="A96" s="126"/>
      <c r="B96" s="126"/>
      <c r="C96" s="126"/>
      <c r="D96" s="126"/>
      <c r="E96" s="126"/>
      <c r="F96" s="126"/>
      <c r="G96" s="126"/>
      <c r="H96" s="126"/>
      <c r="I96" s="126"/>
    </row>
    <row r="97" spans="1:9" ht="15">
      <c r="A97" s="126"/>
      <c r="B97" s="126"/>
      <c r="C97" s="126"/>
      <c r="D97" s="126"/>
      <c r="E97" s="126"/>
      <c r="F97" s="126"/>
      <c r="G97" s="126"/>
      <c r="H97" s="126"/>
      <c r="I97" s="126"/>
    </row>
    <row r="98" spans="1:9" ht="15">
      <c r="A98" s="126"/>
      <c r="B98" s="126"/>
      <c r="C98" s="126"/>
      <c r="D98" s="126"/>
      <c r="E98" s="126"/>
      <c r="F98" s="126"/>
      <c r="G98" s="126"/>
      <c r="H98" s="126"/>
      <c r="I98" s="126"/>
    </row>
    <row r="99" spans="1:9" ht="15">
      <c r="A99" s="126"/>
      <c r="B99" s="126"/>
      <c r="C99" s="126"/>
      <c r="D99" s="126"/>
      <c r="E99" s="126"/>
      <c r="F99" s="126"/>
      <c r="G99" s="126"/>
      <c r="H99" s="126"/>
      <c r="I99" s="126"/>
    </row>
    <row r="100" spans="1:9" ht="15">
      <c r="A100" s="126"/>
      <c r="B100" s="126"/>
      <c r="C100" s="126"/>
      <c r="D100" s="126"/>
      <c r="E100" s="126"/>
      <c r="F100" s="126"/>
      <c r="G100" s="126"/>
      <c r="H100" s="126"/>
      <c r="I100" s="126"/>
    </row>
    <row r="101" spans="1:9" ht="15">
      <c r="A101" s="126"/>
      <c r="B101" s="126"/>
      <c r="C101" s="126"/>
      <c r="D101" s="126"/>
      <c r="E101" s="126"/>
      <c r="F101" s="126"/>
      <c r="G101" s="126"/>
      <c r="H101" s="126"/>
      <c r="I101" s="126"/>
    </row>
    <row r="102" spans="1:9" ht="15">
      <c r="A102" s="126"/>
      <c r="B102" s="126"/>
      <c r="C102" s="126"/>
      <c r="D102" s="126"/>
      <c r="E102" s="126"/>
      <c r="F102" s="126"/>
      <c r="G102" s="126"/>
      <c r="H102" s="126"/>
      <c r="I102" s="126"/>
    </row>
    <row r="103" spans="1:9" ht="15">
      <c r="A103" s="126"/>
      <c r="B103" s="126"/>
      <c r="C103" s="126"/>
      <c r="D103" s="126"/>
      <c r="E103" s="126"/>
      <c r="F103" s="126"/>
      <c r="G103" s="126"/>
      <c r="H103" s="126"/>
      <c r="I103" s="126"/>
    </row>
  </sheetData>
  <mergeCells count="15">
    <mergeCell ref="A55:I55"/>
    <mergeCell ref="E61:F61"/>
    <mergeCell ref="E63:F63"/>
    <mergeCell ref="A4:I4"/>
    <mergeCell ref="A6:I6"/>
    <mergeCell ref="A52:I52"/>
    <mergeCell ref="A54:I54"/>
    <mergeCell ref="E66:F66"/>
    <mergeCell ref="H72:I72"/>
    <mergeCell ref="E64:F64"/>
    <mergeCell ref="E65:F65"/>
    <mergeCell ref="E74:F74"/>
    <mergeCell ref="E76:F76"/>
    <mergeCell ref="H74:I74"/>
    <mergeCell ref="H76:I76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H129"/>
  <sheetViews>
    <sheetView workbookViewId="0" topLeftCell="A16">
      <selection activeCell="D49" sqref="D49:E49"/>
    </sheetView>
  </sheetViews>
  <sheetFormatPr defaultColWidth="9.140625" defaultRowHeight="12.75"/>
  <cols>
    <col min="1" max="1" width="5.00390625" style="0" customWidth="1"/>
    <col min="3" max="3" width="27.57421875" style="0" customWidth="1"/>
    <col min="4" max="4" width="18.57421875" style="0" customWidth="1"/>
    <col min="5" max="5" width="22.7109375" style="0" customWidth="1"/>
    <col min="6" max="6" width="12.7109375" style="0" customWidth="1"/>
    <col min="8" max="8" width="10.140625" style="0" bestFit="1" customWidth="1"/>
  </cols>
  <sheetData>
    <row r="4" ht="13.5" thickBot="1"/>
    <row r="5" spans="1:6" ht="18.75" customHeight="1" thickBot="1">
      <c r="A5" s="34" t="s">
        <v>2</v>
      </c>
      <c r="B5" s="35" t="s">
        <v>47</v>
      </c>
      <c r="C5" s="35" t="s">
        <v>48</v>
      </c>
      <c r="D5" s="35" t="s">
        <v>49</v>
      </c>
      <c r="E5" s="35" t="s">
        <v>50</v>
      </c>
      <c r="F5" s="36" t="s">
        <v>51</v>
      </c>
    </row>
    <row r="6" spans="1:6" ht="15">
      <c r="A6" s="31" t="s">
        <v>7</v>
      </c>
      <c r="B6" s="31">
        <v>201</v>
      </c>
      <c r="C6" s="32" t="s">
        <v>52</v>
      </c>
      <c r="D6" s="100">
        <v>53420.83</v>
      </c>
      <c r="E6" s="92">
        <v>0</v>
      </c>
      <c r="F6" s="33"/>
    </row>
    <row r="7" spans="1:6" ht="15">
      <c r="A7" s="20" t="s">
        <v>12</v>
      </c>
      <c r="B7" s="20">
        <v>202</v>
      </c>
      <c r="C7" s="21" t="s">
        <v>53</v>
      </c>
      <c r="D7" s="101">
        <v>0</v>
      </c>
      <c r="E7" s="93">
        <v>268807.08</v>
      </c>
      <c r="F7" s="22"/>
    </row>
    <row r="8" spans="1:6" ht="15">
      <c r="A8" s="20" t="s">
        <v>16</v>
      </c>
      <c r="B8" s="20" t="s">
        <v>54</v>
      </c>
      <c r="C8" s="21" t="s">
        <v>13</v>
      </c>
      <c r="D8" s="101">
        <v>212462.18</v>
      </c>
      <c r="E8" s="93">
        <v>6242.78</v>
      </c>
      <c r="F8" s="22">
        <v>206219.4</v>
      </c>
    </row>
    <row r="9" spans="1:6" ht="15">
      <c r="A9" s="20" t="s">
        <v>22</v>
      </c>
      <c r="B9" s="20" t="s">
        <v>55</v>
      </c>
      <c r="C9" s="21" t="s">
        <v>56</v>
      </c>
      <c r="D9" s="101">
        <v>26034.38</v>
      </c>
      <c r="E9" s="93">
        <v>91.49</v>
      </c>
      <c r="F9" s="22">
        <v>25942.89</v>
      </c>
    </row>
    <row r="10" spans="1:6" ht="15">
      <c r="A10" s="20" t="s">
        <v>43</v>
      </c>
      <c r="B10" s="20" t="s">
        <v>57</v>
      </c>
      <c r="C10" s="21" t="s">
        <v>58</v>
      </c>
      <c r="D10" s="101">
        <v>249447.78</v>
      </c>
      <c r="E10" s="93">
        <v>15768.31</v>
      </c>
      <c r="F10" s="22">
        <v>233679.47</v>
      </c>
    </row>
    <row r="11" spans="1:6" ht="15">
      <c r="A11" s="20" t="s">
        <v>25</v>
      </c>
      <c r="B11" s="20">
        <v>208</v>
      </c>
      <c r="C11" s="21" t="s">
        <v>477</v>
      </c>
      <c r="D11" s="104">
        <v>2090.26</v>
      </c>
      <c r="E11" s="95">
        <v>0</v>
      </c>
      <c r="F11" s="22"/>
    </row>
    <row r="12" spans="1:6" ht="15">
      <c r="A12" s="20" t="s">
        <v>27</v>
      </c>
      <c r="B12" s="20">
        <v>220</v>
      </c>
      <c r="C12" s="21" t="s">
        <v>60</v>
      </c>
      <c r="D12" s="104">
        <v>19767.17</v>
      </c>
      <c r="E12" s="95">
        <v>0</v>
      </c>
      <c r="F12" s="22"/>
    </row>
    <row r="13" spans="1:6" ht="15">
      <c r="A13" s="20" t="s">
        <v>29</v>
      </c>
      <c r="B13" s="20">
        <v>223</v>
      </c>
      <c r="C13" s="21" t="s">
        <v>59</v>
      </c>
      <c r="D13" s="104">
        <v>0</v>
      </c>
      <c r="E13" s="95">
        <v>3491.19</v>
      </c>
      <c r="F13" s="22"/>
    </row>
    <row r="14" spans="1:6" ht="15">
      <c r="A14" s="20" t="s">
        <v>63</v>
      </c>
      <c r="B14" s="20" t="s">
        <v>61</v>
      </c>
      <c r="C14" s="21" t="s">
        <v>62</v>
      </c>
      <c r="D14" s="104">
        <v>36071</v>
      </c>
      <c r="E14" s="95">
        <v>0</v>
      </c>
      <c r="F14" s="22"/>
    </row>
    <row r="15" spans="1:6" ht="15">
      <c r="A15" s="20" t="s">
        <v>65</v>
      </c>
      <c r="B15" s="20" t="s">
        <v>64</v>
      </c>
      <c r="C15" s="21" t="s">
        <v>67</v>
      </c>
      <c r="D15" s="104">
        <v>0</v>
      </c>
      <c r="E15" s="95">
        <v>77212</v>
      </c>
      <c r="F15" s="22"/>
    </row>
    <row r="16" spans="1:6" ht="15">
      <c r="A16" s="20" t="s">
        <v>69</v>
      </c>
      <c r="B16" s="20" t="s">
        <v>66</v>
      </c>
      <c r="C16" s="21" t="s">
        <v>68</v>
      </c>
      <c r="D16" s="104">
        <v>0</v>
      </c>
      <c r="E16" s="95">
        <v>0</v>
      </c>
      <c r="F16" s="22"/>
    </row>
    <row r="17" spans="1:6" ht="15">
      <c r="A17" s="20" t="s">
        <v>72</v>
      </c>
      <c r="B17" s="20" t="s">
        <v>70</v>
      </c>
      <c r="C17" s="21" t="s">
        <v>71</v>
      </c>
      <c r="D17" s="104">
        <v>67385</v>
      </c>
      <c r="E17" s="95">
        <v>0</v>
      </c>
      <c r="F17" s="22"/>
    </row>
    <row r="18" spans="1:6" ht="15">
      <c r="A18" s="20" t="s">
        <v>75</v>
      </c>
      <c r="B18" s="20" t="s">
        <v>73</v>
      </c>
      <c r="C18" s="21" t="s">
        <v>74</v>
      </c>
      <c r="D18" s="22">
        <v>0</v>
      </c>
      <c r="E18" s="90">
        <v>21167.38</v>
      </c>
      <c r="F18" s="22"/>
    </row>
    <row r="19" spans="1:8" ht="15">
      <c r="A19" s="20" t="s">
        <v>78</v>
      </c>
      <c r="B19" s="20" t="s">
        <v>76</v>
      </c>
      <c r="C19" s="21" t="s">
        <v>77</v>
      </c>
      <c r="D19" s="22">
        <v>0</v>
      </c>
      <c r="E19" s="90">
        <v>0</v>
      </c>
      <c r="F19" s="22"/>
      <c r="H19" s="63"/>
    </row>
    <row r="20" spans="1:6" ht="15">
      <c r="A20" s="20" t="s">
        <v>81</v>
      </c>
      <c r="B20" s="20" t="s">
        <v>79</v>
      </c>
      <c r="C20" s="21" t="s">
        <v>80</v>
      </c>
      <c r="D20" s="22">
        <v>0</v>
      </c>
      <c r="E20" s="90">
        <v>259513.17</v>
      </c>
      <c r="F20" s="22"/>
    </row>
    <row r="21" spans="1:6" ht="15">
      <c r="A21" s="20" t="s">
        <v>84</v>
      </c>
      <c r="B21" s="20" t="s">
        <v>82</v>
      </c>
      <c r="C21" s="21" t="s">
        <v>83</v>
      </c>
      <c r="D21" s="22">
        <v>0</v>
      </c>
      <c r="E21" s="90">
        <v>67453.16</v>
      </c>
      <c r="F21" s="22"/>
    </row>
    <row r="22" spans="1:6" ht="15">
      <c r="A22" s="20" t="s">
        <v>86</v>
      </c>
      <c r="B22" s="20">
        <v>231</v>
      </c>
      <c r="C22" s="21" t="s">
        <v>85</v>
      </c>
      <c r="D22" s="22">
        <v>0</v>
      </c>
      <c r="E22" s="97">
        <v>329933.1</v>
      </c>
      <c r="F22" s="22"/>
    </row>
    <row r="23" spans="1:6" ht="15">
      <c r="A23" s="20" t="s">
        <v>88</v>
      </c>
      <c r="B23" s="20" t="s">
        <v>87</v>
      </c>
      <c r="C23" s="21"/>
      <c r="D23" s="106">
        <v>0</v>
      </c>
      <c r="E23" s="99">
        <v>0</v>
      </c>
      <c r="F23" s="22"/>
    </row>
    <row r="24" spans="1:6" ht="15">
      <c r="A24" s="20" t="s">
        <v>91</v>
      </c>
      <c r="B24" s="20" t="s">
        <v>89</v>
      </c>
      <c r="C24" s="21" t="s">
        <v>90</v>
      </c>
      <c r="D24" s="106">
        <v>1596.89</v>
      </c>
      <c r="E24" s="99">
        <v>0</v>
      </c>
      <c r="F24" s="22"/>
    </row>
    <row r="25" spans="1:6" ht="15">
      <c r="A25" s="20" t="s">
        <v>93</v>
      </c>
      <c r="B25" s="20" t="s">
        <v>92</v>
      </c>
      <c r="C25" s="21"/>
      <c r="D25" s="106">
        <v>0</v>
      </c>
      <c r="E25" s="99">
        <v>0</v>
      </c>
      <c r="F25" s="22"/>
    </row>
    <row r="26" spans="1:6" ht="15">
      <c r="A26" s="20" t="s">
        <v>95</v>
      </c>
      <c r="B26" s="20" t="s">
        <v>94</v>
      </c>
      <c r="C26" s="21"/>
      <c r="D26" s="106">
        <v>0</v>
      </c>
      <c r="E26" s="99">
        <v>0</v>
      </c>
      <c r="F26" s="22"/>
    </row>
    <row r="27" spans="1:6" ht="15">
      <c r="A27" s="20" t="s">
        <v>96</v>
      </c>
      <c r="B27" s="20" t="s">
        <v>458</v>
      </c>
      <c r="C27" s="21" t="s">
        <v>459</v>
      </c>
      <c r="D27" s="106">
        <v>54.8</v>
      </c>
      <c r="E27" s="99">
        <v>0</v>
      </c>
      <c r="F27" s="22"/>
    </row>
    <row r="28" spans="1:6" ht="15">
      <c r="A28" s="20" t="s">
        <v>99</v>
      </c>
      <c r="B28" s="20" t="s">
        <v>97</v>
      </c>
      <c r="C28" s="21"/>
      <c r="D28" s="106">
        <v>0</v>
      </c>
      <c r="E28" s="99">
        <v>0</v>
      </c>
      <c r="F28" s="22"/>
    </row>
    <row r="29" spans="1:6" ht="15">
      <c r="A29" s="20" t="s">
        <v>101</v>
      </c>
      <c r="B29" s="20" t="s">
        <v>100</v>
      </c>
      <c r="C29" s="21"/>
      <c r="D29" s="106">
        <v>0</v>
      </c>
      <c r="E29" s="99">
        <v>0</v>
      </c>
      <c r="F29" s="22"/>
    </row>
    <row r="30" spans="1:6" ht="15">
      <c r="A30" s="20" t="s">
        <v>103</v>
      </c>
      <c r="B30" s="20" t="s">
        <v>102</v>
      </c>
      <c r="C30" s="21"/>
      <c r="D30" s="106">
        <v>0</v>
      </c>
      <c r="E30" s="99">
        <v>0</v>
      </c>
      <c r="F30" s="22"/>
    </row>
    <row r="31" spans="1:6" ht="15">
      <c r="A31" s="20" t="s">
        <v>105</v>
      </c>
      <c r="B31" s="20" t="s">
        <v>104</v>
      </c>
      <c r="C31" s="21"/>
      <c r="D31" s="106">
        <v>0</v>
      </c>
      <c r="E31" s="99">
        <v>0</v>
      </c>
      <c r="F31" s="22"/>
    </row>
    <row r="32" spans="1:6" ht="15">
      <c r="A32" s="20" t="s">
        <v>107</v>
      </c>
      <c r="B32" s="20" t="s">
        <v>106</v>
      </c>
      <c r="C32" s="21"/>
      <c r="D32" s="106">
        <v>0</v>
      </c>
      <c r="E32" s="99">
        <v>0</v>
      </c>
      <c r="F32" s="22"/>
    </row>
    <row r="33" spans="1:6" ht="15">
      <c r="A33" s="20" t="s">
        <v>109</v>
      </c>
      <c r="B33" s="20" t="s">
        <v>108</v>
      </c>
      <c r="C33" s="21"/>
      <c r="D33" s="106">
        <v>0</v>
      </c>
      <c r="E33" s="99">
        <v>0</v>
      </c>
      <c r="F33" s="22"/>
    </row>
    <row r="34" spans="1:6" ht="15">
      <c r="A34" s="20" t="s">
        <v>111</v>
      </c>
      <c r="B34" s="20" t="s">
        <v>110</v>
      </c>
      <c r="C34" s="21"/>
      <c r="D34" s="106">
        <v>0</v>
      </c>
      <c r="E34" s="99">
        <v>0</v>
      </c>
      <c r="F34" s="22"/>
    </row>
    <row r="35" spans="1:6" ht="15">
      <c r="A35" s="20" t="s">
        <v>114</v>
      </c>
      <c r="B35" s="20" t="s">
        <v>112</v>
      </c>
      <c r="C35" s="21" t="s">
        <v>113</v>
      </c>
      <c r="D35" s="106">
        <v>363.5</v>
      </c>
      <c r="E35" s="99">
        <v>0</v>
      </c>
      <c r="F35" s="22"/>
    </row>
    <row r="36" spans="1:6" ht="15">
      <c r="A36" s="20" t="s">
        <v>117</v>
      </c>
      <c r="B36" s="20" t="s">
        <v>356</v>
      </c>
      <c r="C36" s="21" t="s">
        <v>460</v>
      </c>
      <c r="D36" s="106">
        <v>163</v>
      </c>
      <c r="E36" s="99">
        <v>0</v>
      </c>
      <c r="F36" s="22"/>
    </row>
    <row r="37" spans="1:6" ht="15">
      <c r="A37" s="20" t="s">
        <v>120</v>
      </c>
      <c r="B37" s="20" t="s">
        <v>115</v>
      </c>
      <c r="C37" s="21" t="s">
        <v>116</v>
      </c>
      <c r="D37" s="106">
        <v>0</v>
      </c>
      <c r="E37" s="99">
        <v>175.79</v>
      </c>
      <c r="F37" s="22"/>
    </row>
    <row r="38" spans="1:8" ht="15">
      <c r="A38" s="20" t="s">
        <v>123</v>
      </c>
      <c r="B38" s="20" t="s">
        <v>118</v>
      </c>
      <c r="C38" s="21" t="s">
        <v>119</v>
      </c>
      <c r="D38" s="106">
        <v>0</v>
      </c>
      <c r="E38" s="99">
        <v>20814.58</v>
      </c>
      <c r="F38" s="22"/>
      <c r="H38" s="63"/>
    </row>
    <row r="39" spans="1:6" ht="15">
      <c r="A39" s="20" t="s">
        <v>125</v>
      </c>
      <c r="B39" s="20" t="s">
        <v>461</v>
      </c>
      <c r="C39" s="21" t="s">
        <v>462</v>
      </c>
      <c r="D39" s="106">
        <v>0</v>
      </c>
      <c r="E39" s="99">
        <v>1419</v>
      </c>
      <c r="F39" s="22"/>
    </row>
    <row r="40" spans="1:6" ht="15">
      <c r="A40" s="20" t="s">
        <v>128</v>
      </c>
      <c r="B40" s="20" t="s">
        <v>463</v>
      </c>
      <c r="C40" s="21" t="s">
        <v>464</v>
      </c>
      <c r="D40" s="106">
        <v>0</v>
      </c>
      <c r="E40" s="99">
        <v>120</v>
      </c>
      <c r="F40" s="22"/>
    </row>
    <row r="41" spans="1:6" ht="15">
      <c r="A41" s="20" t="s">
        <v>132</v>
      </c>
      <c r="B41" s="20" t="s">
        <v>465</v>
      </c>
      <c r="C41" s="21" t="s">
        <v>466</v>
      </c>
      <c r="D41" s="106">
        <v>0</v>
      </c>
      <c r="E41" s="99">
        <v>7039.7</v>
      </c>
      <c r="F41" s="22"/>
    </row>
    <row r="42" spans="1:6" ht="15">
      <c r="A42" s="20" t="s">
        <v>135</v>
      </c>
      <c r="B42" s="20" t="s">
        <v>121</v>
      </c>
      <c r="C42" s="21" t="s">
        <v>122</v>
      </c>
      <c r="D42" s="106">
        <v>0</v>
      </c>
      <c r="E42" s="99">
        <v>642.81</v>
      </c>
      <c r="F42" s="22"/>
    </row>
    <row r="43" spans="1:6" ht="15">
      <c r="A43" s="20" t="s">
        <v>138</v>
      </c>
      <c r="B43" s="20" t="s">
        <v>124</v>
      </c>
      <c r="C43" s="21" t="s">
        <v>127</v>
      </c>
      <c r="D43" s="106">
        <v>1406.3</v>
      </c>
      <c r="E43" s="99">
        <v>0</v>
      </c>
      <c r="F43" s="22"/>
    </row>
    <row r="44" spans="1:6" ht="15">
      <c r="A44" s="20" t="s">
        <v>141</v>
      </c>
      <c r="B44" s="20" t="s">
        <v>467</v>
      </c>
      <c r="C44" s="21" t="s">
        <v>468</v>
      </c>
      <c r="D44" s="106">
        <v>0</v>
      </c>
      <c r="E44" s="99">
        <v>202.74</v>
      </c>
      <c r="F44" s="22"/>
    </row>
    <row r="45" spans="1:6" ht="15">
      <c r="A45" s="20" t="s">
        <v>144</v>
      </c>
      <c r="B45" s="20" t="s">
        <v>126</v>
      </c>
      <c r="C45" s="21" t="s">
        <v>130</v>
      </c>
      <c r="D45" s="106">
        <v>0</v>
      </c>
      <c r="E45" s="99">
        <v>0</v>
      </c>
      <c r="F45" s="22"/>
    </row>
    <row r="46" spans="1:6" ht="15">
      <c r="A46" s="20" t="s">
        <v>147</v>
      </c>
      <c r="B46" s="20" t="s">
        <v>129</v>
      </c>
      <c r="C46" s="21" t="s">
        <v>131</v>
      </c>
      <c r="D46" s="106">
        <v>0</v>
      </c>
      <c r="E46" s="99">
        <v>166.6</v>
      </c>
      <c r="F46" s="22"/>
    </row>
    <row r="47" spans="1:6" ht="15">
      <c r="A47" s="20" t="s">
        <v>149</v>
      </c>
      <c r="B47" s="20" t="s">
        <v>133</v>
      </c>
      <c r="C47" s="21" t="s">
        <v>134</v>
      </c>
      <c r="D47" s="106">
        <v>0</v>
      </c>
      <c r="E47" s="99">
        <v>0</v>
      </c>
      <c r="F47" s="22"/>
    </row>
    <row r="48" spans="1:6" ht="15">
      <c r="A48" s="25" t="s">
        <v>150</v>
      </c>
      <c r="B48" s="25" t="s">
        <v>136</v>
      </c>
      <c r="C48" s="26" t="s">
        <v>137</v>
      </c>
      <c r="D48" s="148">
        <v>0</v>
      </c>
      <c r="E48" s="149">
        <v>50.64</v>
      </c>
      <c r="F48" s="27"/>
    </row>
    <row r="49" spans="1:6" ht="15">
      <c r="A49" s="20"/>
      <c r="B49" s="20"/>
      <c r="C49" s="23" t="s">
        <v>163</v>
      </c>
      <c r="D49" s="154">
        <f>SUM(D6:D48)</f>
        <v>670263.0900000002</v>
      </c>
      <c r="E49" s="154">
        <f>SUM(E6:E48)</f>
        <v>1080311.5200000003</v>
      </c>
      <c r="F49" s="22"/>
    </row>
    <row r="50" spans="1:6" ht="15">
      <c r="A50" s="28"/>
      <c r="B50" s="28"/>
      <c r="C50" s="29"/>
      <c r="D50" s="150"/>
      <c r="E50" s="150"/>
      <c r="F50" s="30"/>
    </row>
    <row r="51" spans="1:6" ht="15">
      <c r="A51" s="28"/>
      <c r="B51" s="28"/>
      <c r="C51" s="29"/>
      <c r="D51" s="150"/>
      <c r="E51" s="150"/>
      <c r="F51" s="30"/>
    </row>
    <row r="52" spans="1:6" ht="15">
      <c r="A52" s="28"/>
      <c r="B52" s="28"/>
      <c r="C52" s="29"/>
      <c r="D52" s="150"/>
      <c r="E52" s="150"/>
      <c r="F52" s="30"/>
    </row>
    <row r="53" spans="1:6" ht="15">
      <c r="A53" s="28"/>
      <c r="B53" s="28"/>
      <c r="C53" s="29"/>
      <c r="D53" s="150"/>
      <c r="E53" s="150"/>
      <c r="F53" s="30"/>
    </row>
    <row r="54" spans="1:6" ht="15">
      <c r="A54" s="28"/>
      <c r="B54" s="28"/>
      <c r="C54" s="29"/>
      <c r="D54" s="150"/>
      <c r="E54" s="150"/>
      <c r="F54" s="30"/>
    </row>
    <row r="55" spans="1:6" ht="15">
      <c r="A55" s="28"/>
      <c r="B55" s="28"/>
      <c r="C55" s="29"/>
      <c r="D55" s="150"/>
      <c r="E55" s="150"/>
      <c r="F55" s="30"/>
    </row>
    <row r="56" spans="1:6" ht="15">
      <c r="A56" s="28"/>
      <c r="B56" s="28"/>
      <c r="C56" s="29"/>
      <c r="D56" s="150"/>
      <c r="E56" s="150"/>
      <c r="F56" s="30"/>
    </row>
    <row r="57" spans="1:6" ht="15">
      <c r="A57" s="28"/>
      <c r="B57" s="28"/>
      <c r="C57" s="29"/>
      <c r="D57" s="150"/>
      <c r="E57" s="150"/>
      <c r="F57" s="30"/>
    </row>
    <row r="58" spans="1:6" ht="15.75">
      <c r="A58" s="153" t="s">
        <v>2</v>
      </c>
      <c r="B58" s="153" t="s">
        <v>47</v>
      </c>
      <c r="C58" s="153" t="s">
        <v>48</v>
      </c>
      <c r="D58" s="153" t="s">
        <v>49</v>
      </c>
      <c r="E58" s="153" t="s">
        <v>50</v>
      </c>
      <c r="F58" s="153" t="s">
        <v>51</v>
      </c>
    </row>
    <row r="59" spans="1:6" ht="15">
      <c r="A59" s="31" t="s">
        <v>152</v>
      </c>
      <c r="B59" s="31" t="s">
        <v>139</v>
      </c>
      <c r="C59" s="32" t="s">
        <v>140</v>
      </c>
      <c r="D59" s="151">
        <v>0</v>
      </c>
      <c r="E59" s="152">
        <v>0</v>
      </c>
      <c r="F59" s="33"/>
    </row>
    <row r="60" spans="1:6" ht="15">
      <c r="A60" s="20" t="s">
        <v>153</v>
      </c>
      <c r="B60" s="20" t="s">
        <v>142</v>
      </c>
      <c r="C60" s="21" t="s">
        <v>143</v>
      </c>
      <c r="D60" s="106">
        <v>0</v>
      </c>
      <c r="E60" s="99">
        <v>0</v>
      </c>
      <c r="F60" s="22"/>
    </row>
    <row r="61" spans="1:6" ht="15">
      <c r="A61" s="20" t="s">
        <v>154</v>
      </c>
      <c r="B61" s="20" t="s">
        <v>469</v>
      </c>
      <c r="C61" s="21" t="s">
        <v>470</v>
      </c>
      <c r="D61" s="106">
        <v>0</v>
      </c>
      <c r="E61" s="99">
        <v>606.68</v>
      </c>
      <c r="F61" s="22"/>
    </row>
    <row r="62" spans="1:6" ht="15">
      <c r="A62" s="20" t="s">
        <v>156</v>
      </c>
      <c r="B62" s="20" t="s">
        <v>471</v>
      </c>
      <c r="C62" s="21" t="s">
        <v>134</v>
      </c>
      <c r="D62" s="106">
        <v>0</v>
      </c>
      <c r="E62" s="99">
        <v>1063.4</v>
      </c>
      <c r="F62" s="22"/>
    </row>
    <row r="63" spans="1:6" ht="15">
      <c r="A63" s="20" t="s">
        <v>161</v>
      </c>
      <c r="B63" s="20" t="s">
        <v>472</v>
      </c>
      <c r="C63" s="21" t="s">
        <v>134</v>
      </c>
      <c r="D63" s="106">
        <v>0</v>
      </c>
      <c r="E63" s="99">
        <v>4605.52</v>
      </c>
      <c r="F63" s="22"/>
    </row>
    <row r="64" spans="1:6" ht="15">
      <c r="A64" s="20" t="s">
        <v>160</v>
      </c>
      <c r="B64" s="20" t="s">
        <v>473</v>
      </c>
      <c r="C64" s="21" t="s">
        <v>134</v>
      </c>
      <c r="D64" s="106">
        <v>0</v>
      </c>
      <c r="E64" s="99">
        <v>2545.4</v>
      </c>
      <c r="F64" s="22"/>
    </row>
    <row r="65" spans="1:6" ht="15">
      <c r="A65" s="20" t="s">
        <v>479</v>
      </c>
      <c r="B65" s="20" t="s">
        <v>474</v>
      </c>
      <c r="C65" s="21" t="s">
        <v>134</v>
      </c>
      <c r="D65" s="106">
        <v>0</v>
      </c>
      <c r="E65" s="99">
        <v>709.49</v>
      </c>
      <c r="F65" s="22"/>
    </row>
    <row r="66" spans="1:6" ht="15">
      <c r="A66" s="20" t="s">
        <v>480</v>
      </c>
      <c r="B66" s="20" t="s">
        <v>475</v>
      </c>
      <c r="C66" s="21" t="s">
        <v>134</v>
      </c>
      <c r="D66" s="106">
        <v>0</v>
      </c>
      <c r="E66" s="99">
        <v>62016.31</v>
      </c>
      <c r="F66" s="22"/>
    </row>
    <row r="67" spans="1:6" ht="15">
      <c r="A67" s="20" t="s">
        <v>481</v>
      </c>
      <c r="B67" s="20" t="s">
        <v>476</v>
      </c>
      <c r="C67" s="21" t="s">
        <v>134</v>
      </c>
      <c r="D67" s="106">
        <v>0</v>
      </c>
      <c r="E67" s="99">
        <v>3021.63</v>
      </c>
      <c r="F67" s="22"/>
    </row>
    <row r="68" spans="1:6" ht="15">
      <c r="A68" s="20" t="s">
        <v>482</v>
      </c>
      <c r="B68" s="20" t="s">
        <v>145</v>
      </c>
      <c r="C68" s="21" t="s">
        <v>146</v>
      </c>
      <c r="D68" s="106">
        <v>0</v>
      </c>
      <c r="E68" s="99">
        <v>0</v>
      </c>
      <c r="F68" s="22"/>
    </row>
    <row r="69" spans="1:6" ht="15">
      <c r="A69" s="20" t="s">
        <v>483</v>
      </c>
      <c r="B69" s="20">
        <v>242</v>
      </c>
      <c r="C69" s="21" t="s">
        <v>148</v>
      </c>
      <c r="D69" s="101">
        <v>9976.29</v>
      </c>
      <c r="E69" s="22">
        <v>0</v>
      </c>
      <c r="F69" s="22"/>
    </row>
    <row r="70" spans="1:6" ht="15">
      <c r="A70" s="20" t="s">
        <v>484</v>
      </c>
      <c r="B70" s="20">
        <v>243</v>
      </c>
      <c r="C70" s="21" t="s">
        <v>148</v>
      </c>
      <c r="D70" s="101">
        <v>0</v>
      </c>
      <c r="E70" s="22">
        <v>0</v>
      </c>
      <c r="F70" s="22"/>
    </row>
    <row r="71" spans="1:6" ht="15">
      <c r="A71" s="20" t="s">
        <v>485</v>
      </c>
      <c r="B71" s="20">
        <v>290</v>
      </c>
      <c r="C71" s="21" t="s">
        <v>151</v>
      </c>
      <c r="D71" s="22">
        <v>0</v>
      </c>
      <c r="E71" s="101">
        <v>45488.45</v>
      </c>
      <c r="F71" s="22"/>
    </row>
    <row r="72" spans="1:6" ht="15">
      <c r="A72" s="20" t="s">
        <v>486</v>
      </c>
      <c r="B72" s="20">
        <v>291</v>
      </c>
      <c r="C72" s="21" t="s">
        <v>151</v>
      </c>
      <c r="D72" s="22">
        <v>0</v>
      </c>
      <c r="E72" s="101">
        <v>17424.25</v>
      </c>
      <c r="F72" s="22"/>
    </row>
    <row r="73" spans="1:6" ht="15">
      <c r="A73" s="20" t="s">
        <v>487</v>
      </c>
      <c r="B73" s="20">
        <v>292</v>
      </c>
      <c r="C73" s="21" t="s">
        <v>151</v>
      </c>
      <c r="D73" s="22">
        <v>0</v>
      </c>
      <c r="E73" s="101">
        <v>1219.7</v>
      </c>
      <c r="F73" s="22"/>
    </row>
    <row r="74" spans="1:6" ht="15">
      <c r="A74" s="20" t="s">
        <v>488</v>
      </c>
      <c r="B74" s="20">
        <v>293</v>
      </c>
      <c r="C74" s="21" t="s">
        <v>151</v>
      </c>
      <c r="D74" s="22">
        <v>0</v>
      </c>
      <c r="E74" s="101">
        <v>13974.7</v>
      </c>
      <c r="F74" s="22"/>
    </row>
    <row r="75" spans="1:6" ht="15">
      <c r="A75" s="20" t="s">
        <v>489</v>
      </c>
      <c r="B75" s="20">
        <v>294</v>
      </c>
      <c r="C75" s="21" t="s">
        <v>151</v>
      </c>
      <c r="D75" s="22">
        <v>0</v>
      </c>
      <c r="E75" s="101">
        <v>978.23</v>
      </c>
      <c r="F75" s="22"/>
    </row>
    <row r="76" spans="1:6" ht="15">
      <c r="A76" s="20" t="s">
        <v>490</v>
      </c>
      <c r="B76" s="20">
        <v>640</v>
      </c>
      <c r="C76" s="21" t="s">
        <v>155</v>
      </c>
      <c r="D76" s="108">
        <v>3547.43</v>
      </c>
      <c r="E76" s="108">
        <v>93216.51</v>
      </c>
      <c r="F76" s="22">
        <v>89669.08</v>
      </c>
    </row>
    <row r="77" spans="1:6" ht="15">
      <c r="A77" s="20" t="s">
        <v>491</v>
      </c>
      <c r="B77" s="20" t="s">
        <v>157</v>
      </c>
      <c r="C77" s="21" t="s">
        <v>158</v>
      </c>
      <c r="D77" s="22">
        <v>0</v>
      </c>
      <c r="E77" s="22">
        <v>11537.46</v>
      </c>
      <c r="F77" s="22"/>
    </row>
    <row r="78" spans="1:6" ht="15">
      <c r="A78" s="20" t="s">
        <v>492</v>
      </c>
      <c r="B78" s="20" t="s">
        <v>159</v>
      </c>
      <c r="C78" s="21" t="s">
        <v>158</v>
      </c>
      <c r="D78" s="22">
        <v>0</v>
      </c>
      <c r="E78" s="22">
        <v>20976.92</v>
      </c>
      <c r="F78" s="22"/>
    </row>
    <row r="79" spans="1:6" ht="15">
      <c r="A79" s="20" t="s">
        <v>493</v>
      </c>
      <c r="B79" s="20" t="s">
        <v>162</v>
      </c>
      <c r="C79" s="21" t="s">
        <v>158</v>
      </c>
      <c r="D79" s="22">
        <v>0</v>
      </c>
      <c r="E79" s="22">
        <v>7995.1</v>
      </c>
      <c r="F79" s="22"/>
    </row>
    <row r="80" spans="1:6" ht="15">
      <c r="A80" s="20"/>
      <c r="B80" s="20"/>
      <c r="C80" s="23" t="s">
        <v>163</v>
      </c>
      <c r="D80" s="42">
        <f>SUM(D59:D79)+D49</f>
        <v>683786.8100000002</v>
      </c>
      <c r="E80" s="42">
        <f>SUM(E59:E79)+E49</f>
        <v>1367691.2700000003</v>
      </c>
      <c r="F80" s="22"/>
    </row>
    <row r="81" spans="1:6" ht="15">
      <c r="A81" s="20" t="s">
        <v>494</v>
      </c>
      <c r="B81" s="20"/>
      <c r="C81" s="21" t="s">
        <v>164</v>
      </c>
      <c r="D81" s="22">
        <v>-79085.33</v>
      </c>
      <c r="E81" s="22">
        <v>-79085.33</v>
      </c>
      <c r="F81" s="22"/>
    </row>
    <row r="82" spans="1:6" ht="15">
      <c r="A82" s="20" t="s">
        <v>495</v>
      </c>
      <c r="B82" s="20"/>
      <c r="C82" s="24" t="s">
        <v>165</v>
      </c>
      <c r="D82" s="22">
        <v>0</v>
      </c>
      <c r="E82" s="22">
        <v>-40509.48</v>
      </c>
      <c r="F82" s="22"/>
    </row>
    <row r="83" spans="1:6" ht="22.5" customHeight="1">
      <c r="A83" s="20"/>
      <c r="B83" s="20"/>
      <c r="C83" s="43" t="s">
        <v>478</v>
      </c>
      <c r="D83" s="44">
        <f>D80+D81+D82</f>
        <v>604701.4800000002</v>
      </c>
      <c r="E83" s="44">
        <f>E80+E81+E82</f>
        <v>1248096.4600000002</v>
      </c>
      <c r="F83" s="22"/>
    </row>
    <row r="84" spans="1:6" ht="15">
      <c r="A84" s="10"/>
      <c r="B84" s="10"/>
      <c r="C84" s="19"/>
      <c r="D84" s="18"/>
      <c r="E84" s="18"/>
      <c r="F84" s="18"/>
    </row>
    <row r="85" spans="1:6" ht="15">
      <c r="A85" s="10"/>
      <c r="B85" s="10"/>
      <c r="C85" s="19"/>
      <c r="D85" s="18"/>
      <c r="E85" s="18"/>
      <c r="F85" s="18"/>
    </row>
    <row r="86" spans="1:6" ht="15">
      <c r="A86" s="10"/>
      <c r="B86" s="10" t="s">
        <v>297</v>
      </c>
      <c r="C86" s="19"/>
      <c r="D86" s="18"/>
      <c r="E86" s="18"/>
      <c r="F86" s="18"/>
    </row>
    <row r="87" spans="1:6" ht="15">
      <c r="A87" s="10"/>
      <c r="B87" s="94"/>
      <c r="C87" s="19" t="s">
        <v>298</v>
      </c>
      <c r="D87" s="18"/>
      <c r="E87" s="18"/>
      <c r="F87" s="18"/>
    </row>
    <row r="88" spans="1:6" ht="15">
      <c r="A88" s="10"/>
      <c r="B88" s="10"/>
      <c r="C88" s="19"/>
      <c r="D88" s="18"/>
      <c r="E88" s="18"/>
      <c r="F88" s="18"/>
    </row>
    <row r="89" spans="1:6" ht="15">
      <c r="A89" s="10"/>
      <c r="B89" s="91"/>
      <c r="C89" s="19" t="s">
        <v>299</v>
      </c>
      <c r="D89" s="18"/>
      <c r="E89" s="18"/>
      <c r="F89" s="18"/>
    </row>
    <row r="90" spans="1:6" ht="15">
      <c r="A90" s="10"/>
      <c r="B90" s="10"/>
      <c r="C90" s="19"/>
      <c r="D90" s="18"/>
      <c r="E90" s="18"/>
      <c r="F90" s="18"/>
    </row>
    <row r="91" spans="1:6" ht="15">
      <c r="A91" s="10"/>
      <c r="B91" s="96"/>
      <c r="C91" s="19" t="s">
        <v>301</v>
      </c>
      <c r="D91" s="18"/>
      <c r="E91" s="18"/>
      <c r="F91" s="18"/>
    </row>
    <row r="92" spans="1:6" ht="15">
      <c r="A92" s="10"/>
      <c r="B92" s="10"/>
      <c r="C92" s="19"/>
      <c r="D92" s="18"/>
      <c r="E92" s="18"/>
      <c r="F92" s="18"/>
    </row>
    <row r="93" spans="1:6" ht="15">
      <c r="A93" s="10"/>
      <c r="B93" s="98"/>
      <c r="C93" s="19" t="s">
        <v>300</v>
      </c>
      <c r="D93" s="18"/>
      <c r="E93" s="18"/>
      <c r="F93" s="18"/>
    </row>
    <row r="94" spans="1:6" ht="15">
      <c r="A94" s="10"/>
      <c r="B94" s="10"/>
      <c r="C94" s="19"/>
      <c r="D94" s="18"/>
      <c r="E94" s="18"/>
      <c r="F94" s="18"/>
    </row>
    <row r="95" spans="1:6" ht="15">
      <c r="A95" s="10"/>
      <c r="B95" s="103"/>
      <c r="C95" s="19" t="s">
        <v>302</v>
      </c>
      <c r="D95" s="18"/>
      <c r="E95" s="18"/>
      <c r="F95" s="18"/>
    </row>
    <row r="96" spans="1:6" ht="15">
      <c r="A96" s="10"/>
      <c r="B96" s="10"/>
      <c r="C96" s="19"/>
      <c r="D96" s="18"/>
      <c r="E96" s="18"/>
      <c r="F96" s="18"/>
    </row>
    <row r="97" spans="1:6" ht="15">
      <c r="A97" s="10"/>
      <c r="B97" s="105"/>
      <c r="C97" s="19" t="s">
        <v>304</v>
      </c>
      <c r="D97" s="18"/>
      <c r="E97" s="18"/>
      <c r="F97" s="18"/>
    </row>
    <row r="98" spans="1:6" ht="15">
      <c r="A98" s="10"/>
      <c r="B98" s="10"/>
      <c r="C98" s="19"/>
      <c r="D98" s="18"/>
      <c r="E98" s="18"/>
      <c r="F98" s="18"/>
    </row>
    <row r="99" spans="1:6" ht="15">
      <c r="A99" s="10"/>
      <c r="B99" s="107"/>
      <c r="C99" s="19" t="s">
        <v>303</v>
      </c>
      <c r="D99" s="18"/>
      <c r="E99" s="18"/>
      <c r="F99" s="18"/>
    </row>
    <row r="100" spans="1:6" ht="15">
      <c r="A100" s="10"/>
      <c r="B100" s="10"/>
      <c r="C100" s="19"/>
      <c r="D100" s="18"/>
      <c r="E100" s="18"/>
      <c r="F100" s="18"/>
    </row>
    <row r="101" spans="1:6" ht="15">
      <c r="A101" s="10"/>
      <c r="B101" s="109"/>
      <c r="C101" s="19" t="s">
        <v>305</v>
      </c>
      <c r="D101" s="18"/>
      <c r="E101" s="18"/>
      <c r="F101" s="18"/>
    </row>
    <row r="102" spans="1:6" ht="15">
      <c r="A102" s="10"/>
      <c r="B102" s="10"/>
      <c r="C102" s="19"/>
      <c r="D102" s="18"/>
      <c r="E102" s="18"/>
      <c r="F102" s="18"/>
    </row>
    <row r="103" spans="1:6" ht="15">
      <c r="A103" s="10"/>
      <c r="B103" s="10"/>
      <c r="C103" s="19"/>
      <c r="D103" s="18"/>
      <c r="E103" s="18"/>
      <c r="F103" s="18"/>
    </row>
    <row r="104" spans="1:6" ht="15">
      <c r="A104" s="10"/>
      <c r="B104" s="10"/>
      <c r="C104" s="19"/>
      <c r="D104" s="18"/>
      <c r="E104" s="18"/>
      <c r="F104" s="18"/>
    </row>
    <row r="105" spans="1:6" ht="15">
      <c r="A105" s="10"/>
      <c r="B105" s="10"/>
      <c r="C105" s="19"/>
      <c r="D105" s="18"/>
      <c r="E105" s="18"/>
      <c r="F105" s="18"/>
    </row>
    <row r="106" spans="1:6" ht="15">
      <c r="A106" s="10"/>
      <c r="B106" s="10"/>
      <c r="C106" s="19"/>
      <c r="D106" s="18"/>
      <c r="E106" s="18"/>
      <c r="F106" s="18"/>
    </row>
    <row r="107" spans="1:6" ht="15">
      <c r="A107" s="10"/>
      <c r="B107" s="10"/>
      <c r="C107" s="19"/>
      <c r="D107" s="18"/>
      <c r="E107" s="18"/>
      <c r="F107" s="18"/>
    </row>
    <row r="108" spans="2:6" ht="15">
      <c r="B108" s="10"/>
      <c r="C108" s="19"/>
      <c r="D108" s="18"/>
      <c r="E108" s="18"/>
      <c r="F108" s="18"/>
    </row>
    <row r="109" spans="2:6" ht="15">
      <c r="B109" s="10"/>
      <c r="C109" s="19"/>
      <c r="D109" s="18"/>
      <c r="E109" s="18"/>
      <c r="F109" s="18"/>
    </row>
    <row r="110" spans="2:6" ht="15">
      <c r="B110" s="10"/>
      <c r="C110" s="19"/>
      <c r="D110" s="18"/>
      <c r="E110" s="18"/>
      <c r="F110" s="18"/>
    </row>
    <row r="111" spans="2:6" ht="15">
      <c r="B111" s="10"/>
      <c r="C111" s="19"/>
      <c r="D111" s="18"/>
      <c r="E111" s="18"/>
      <c r="F111" s="18"/>
    </row>
    <row r="112" spans="2:6" ht="15">
      <c r="B112" s="10"/>
      <c r="C112" s="19"/>
      <c r="D112" s="18"/>
      <c r="E112" s="18"/>
      <c r="F112" s="18"/>
    </row>
    <row r="113" spans="2:6" ht="15">
      <c r="B113" s="10"/>
      <c r="C113" s="19"/>
      <c r="D113" s="18"/>
      <c r="E113" s="18"/>
      <c r="F113" s="18"/>
    </row>
    <row r="114" spans="2:6" ht="15">
      <c r="B114" s="10"/>
      <c r="C114" s="19"/>
      <c r="D114" s="18"/>
      <c r="E114" s="18"/>
      <c r="F114" s="18"/>
    </row>
    <row r="115" spans="2:6" ht="15">
      <c r="B115" s="10"/>
      <c r="C115" s="19"/>
      <c r="D115" s="18"/>
      <c r="E115" s="18"/>
      <c r="F115" s="18"/>
    </row>
    <row r="116" spans="2:6" ht="15">
      <c r="B116" s="10"/>
      <c r="C116" s="19"/>
      <c r="D116" s="18"/>
      <c r="E116" s="18"/>
      <c r="F116" s="18"/>
    </row>
    <row r="117" spans="2:6" ht="15">
      <c r="B117" s="10"/>
      <c r="C117" s="19"/>
      <c r="D117" s="18"/>
      <c r="E117" s="18"/>
      <c r="F117" s="18"/>
    </row>
    <row r="118" spans="3:6" ht="12.75">
      <c r="C118" s="19"/>
      <c r="D118" s="18"/>
      <c r="E118" s="18"/>
      <c r="F118" s="18"/>
    </row>
    <row r="119" spans="3:6" ht="12.75">
      <c r="C119" s="19"/>
      <c r="D119" s="18"/>
      <c r="E119" s="18"/>
      <c r="F119" s="18"/>
    </row>
    <row r="120" spans="3:6" ht="12.75">
      <c r="C120" s="19"/>
      <c r="D120" s="18"/>
      <c r="E120" s="18"/>
      <c r="F120" s="18"/>
    </row>
    <row r="121" spans="3:6" ht="12.75">
      <c r="C121" s="19"/>
      <c r="D121" s="18"/>
      <c r="E121" s="18"/>
      <c r="F121" s="18"/>
    </row>
    <row r="122" spans="3:6" ht="12.75">
      <c r="C122" s="19"/>
      <c r="D122" s="18"/>
      <c r="E122" s="18"/>
      <c r="F122" s="18"/>
    </row>
    <row r="123" spans="3:6" ht="12.75">
      <c r="C123" s="19"/>
      <c r="D123" s="18"/>
      <c r="E123" s="18"/>
      <c r="F123" s="18"/>
    </row>
    <row r="124" spans="3:6" ht="12.75">
      <c r="C124" s="19"/>
      <c r="D124" s="18"/>
      <c r="E124" s="18"/>
      <c r="F124" s="18"/>
    </row>
    <row r="125" spans="3:6" ht="12.75">
      <c r="C125" s="19"/>
      <c r="D125" s="18"/>
      <c r="E125" s="18"/>
      <c r="F125" s="18"/>
    </row>
    <row r="126" spans="3:6" ht="12.75">
      <c r="C126" s="19"/>
      <c r="D126" s="18"/>
      <c r="E126" s="18"/>
      <c r="F126" s="18"/>
    </row>
    <row r="127" spans="4:6" ht="12.75">
      <c r="D127" s="18"/>
      <c r="E127" s="18"/>
      <c r="F127" s="18"/>
    </row>
    <row r="128" spans="4:5" ht="12.75">
      <c r="D128" s="18"/>
      <c r="E128" s="18"/>
    </row>
    <row r="129" spans="4:5" ht="12.75">
      <c r="D129" s="18"/>
      <c r="E129" s="18"/>
    </row>
  </sheetData>
  <printOptions/>
  <pageMargins left="0.3937007874015748" right="0.3937007874015748" top="0.7874015748031497" bottom="0.3937007874015748" header="0.5118110236220472" footer="0.5118110236220472"/>
  <pageSetup orientation="portrait" paperSize="9" r:id="rId1"/>
  <headerFooter alignWithMargins="0">
    <oddHeader>&amp;CZESTAWIENIE NALEŻNOŚCI  I ZOBOWIĄZAŃ na dzień 31.12.2007 rok.
BILANS 2007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108"/>
  <sheetViews>
    <sheetView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3" max="3" width="27.57421875" style="0" customWidth="1"/>
    <col min="4" max="4" width="18.57421875" style="0" customWidth="1"/>
    <col min="5" max="5" width="22.7109375" style="0" customWidth="1"/>
    <col min="6" max="6" width="12.7109375" style="0" customWidth="1"/>
  </cols>
  <sheetData>
    <row r="4" ht="13.5" thickBot="1"/>
    <row r="5" spans="1:6" ht="18.75" customHeight="1" thickBot="1">
      <c r="A5" s="34" t="s">
        <v>2</v>
      </c>
      <c r="B5" s="35" t="s">
        <v>47</v>
      </c>
      <c r="C5" s="35" t="s">
        <v>48</v>
      </c>
      <c r="D5" s="35" t="s">
        <v>49</v>
      </c>
      <c r="E5" s="35" t="s">
        <v>50</v>
      </c>
      <c r="F5" s="36" t="s">
        <v>51</v>
      </c>
    </row>
    <row r="6" spans="1:6" ht="15">
      <c r="A6" s="31" t="s">
        <v>7</v>
      </c>
      <c r="B6" s="31">
        <v>201</v>
      </c>
      <c r="C6" s="32" t="s">
        <v>52</v>
      </c>
      <c r="D6" s="100">
        <v>30149.57</v>
      </c>
      <c r="E6" s="92">
        <v>0</v>
      </c>
      <c r="F6" s="33"/>
    </row>
    <row r="7" spans="1:6" ht="15">
      <c r="A7" s="20" t="s">
        <v>12</v>
      </c>
      <c r="B7" s="20">
        <v>202</v>
      </c>
      <c r="C7" s="21" t="s">
        <v>53</v>
      </c>
      <c r="D7" s="101">
        <v>2527.37</v>
      </c>
      <c r="E7" s="93">
        <v>449094.75</v>
      </c>
      <c r="F7" s="22"/>
    </row>
    <row r="8" spans="1:6" ht="15">
      <c r="A8" s="20" t="s">
        <v>16</v>
      </c>
      <c r="B8" s="20" t="s">
        <v>54</v>
      </c>
      <c r="C8" s="21" t="s">
        <v>13</v>
      </c>
      <c r="D8" s="101">
        <v>243910.84</v>
      </c>
      <c r="E8" s="93">
        <v>4530.53</v>
      </c>
      <c r="F8" s="22">
        <f>SUM(D8-E8)</f>
        <v>239380.31</v>
      </c>
    </row>
    <row r="9" spans="1:6" ht="15">
      <c r="A9" s="20" t="s">
        <v>22</v>
      </c>
      <c r="B9" s="20" t="s">
        <v>55</v>
      </c>
      <c r="C9" s="21" t="s">
        <v>56</v>
      </c>
      <c r="D9" s="101">
        <v>23590.21</v>
      </c>
      <c r="E9" s="93">
        <v>0</v>
      </c>
      <c r="F9" s="22"/>
    </row>
    <row r="10" spans="1:6" ht="15">
      <c r="A10" s="20" t="s">
        <v>43</v>
      </c>
      <c r="B10" s="20" t="s">
        <v>57</v>
      </c>
      <c r="C10" s="21" t="s">
        <v>58</v>
      </c>
      <c r="D10" s="101">
        <v>317076.52</v>
      </c>
      <c r="E10" s="93">
        <v>11037.85</v>
      </c>
      <c r="F10" s="22">
        <f>SUM(D10-E10)</f>
        <v>306038.67000000004</v>
      </c>
    </row>
    <row r="11" spans="1:6" ht="15">
      <c r="A11" s="20" t="s">
        <v>25</v>
      </c>
      <c r="B11" s="20">
        <v>220</v>
      </c>
      <c r="C11" s="21" t="s">
        <v>60</v>
      </c>
      <c r="D11" s="104">
        <v>45738.31</v>
      </c>
      <c r="E11" s="95">
        <v>0</v>
      </c>
      <c r="F11" s="22"/>
    </row>
    <row r="12" spans="1:6" ht="15">
      <c r="A12" s="20" t="s">
        <v>27</v>
      </c>
      <c r="B12" s="20">
        <v>223</v>
      </c>
      <c r="C12" s="21" t="s">
        <v>59</v>
      </c>
      <c r="D12" s="104">
        <v>0</v>
      </c>
      <c r="E12" s="95">
        <v>31520.33</v>
      </c>
      <c r="F12" s="22"/>
    </row>
    <row r="13" spans="1:6" ht="15">
      <c r="A13" s="20" t="s">
        <v>29</v>
      </c>
      <c r="B13" s="20" t="s">
        <v>61</v>
      </c>
      <c r="C13" s="21" t="s">
        <v>62</v>
      </c>
      <c r="D13" s="104">
        <v>0</v>
      </c>
      <c r="E13" s="95">
        <v>6992</v>
      </c>
      <c r="F13" s="22"/>
    </row>
    <row r="14" spans="1:6" ht="15">
      <c r="A14" s="20" t="s">
        <v>63</v>
      </c>
      <c r="B14" s="20" t="s">
        <v>64</v>
      </c>
      <c r="C14" s="21" t="s">
        <v>67</v>
      </c>
      <c r="D14" s="104">
        <v>0</v>
      </c>
      <c r="E14" s="95">
        <v>65437</v>
      </c>
      <c r="F14" s="22"/>
    </row>
    <row r="15" spans="1:6" ht="15">
      <c r="A15" s="20" t="s">
        <v>65</v>
      </c>
      <c r="B15" s="20" t="s">
        <v>66</v>
      </c>
      <c r="C15" s="21" t="s">
        <v>68</v>
      </c>
      <c r="D15" s="104">
        <v>157270</v>
      </c>
      <c r="E15" s="95">
        <v>0</v>
      </c>
      <c r="F15" s="22"/>
    </row>
    <row r="16" spans="1:6" ht="15">
      <c r="A16" s="20" t="s">
        <v>69</v>
      </c>
      <c r="B16" s="20" t="s">
        <v>70</v>
      </c>
      <c r="C16" s="21" t="s">
        <v>71</v>
      </c>
      <c r="D16" s="104">
        <v>0</v>
      </c>
      <c r="E16" s="95">
        <v>0</v>
      </c>
      <c r="F16" s="22"/>
    </row>
    <row r="17" spans="1:6" ht="15">
      <c r="A17" s="20" t="s">
        <v>72</v>
      </c>
      <c r="B17" s="20" t="s">
        <v>73</v>
      </c>
      <c r="C17" s="21" t="s">
        <v>74</v>
      </c>
      <c r="D17" s="22">
        <v>0</v>
      </c>
      <c r="E17" s="90">
        <v>20201.11</v>
      </c>
      <c r="F17" s="22"/>
    </row>
    <row r="18" spans="1:6" ht="15">
      <c r="A18" s="20" t="s">
        <v>75</v>
      </c>
      <c r="B18" s="20" t="s">
        <v>76</v>
      </c>
      <c r="C18" s="21" t="s">
        <v>77</v>
      </c>
      <c r="D18" s="22">
        <v>0</v>
      </c>
      <c r="E18" s="90">
        <v>7342.5</v>
      </c>
      <c r="F18" s="22"/>
    </row>
    <row r="19" spans="1:6" ht="15">
      <c r="A19" s="20" t="s">
        <v>78</v>
      </c>
      <c r="B19" s="20" t="s">
        <v>79</v>
      </c>
      <c r="C19" s="21" t="s">
        <v>80</v>
      </c>
      <c r="D19" s="22">
        <v>0</v>
      </c>
      <c r="E19" s="90">
        <v>289300.59</v>
      </c>
      <c r="F19" s="22"/>
    </row>
    <row r="20" spans="1:6" ht="15">
      <c r="A20" s="20" t="s">
        <v>81</v>
      </c>
      <c r="B20" s="20" t="s">
        <v>82</v>
      </c>
      <c r="C20" s="21" t="s">
        <v>83</v>
      </c>
      <c r="D20" s="22">
        <v>0</v>
      </c>
      <c r="E20" s="90">
        <v>61062.47</v>
      </c>
      <c r="F20" s="22">
        <f>SUM(E17:E20)</f>
        <v>377906.67000000004</v>
      </c>
    </row>
    <row r="21" spans="1:6" ht="15">
      <c r="A21" s="20" t="s">
        <v>84</v>
      </c>
      <c r="B21" s="20">
        <v>231</v>
      </c>
      <c r="C21" s="21" t="s">
        <v>85</v>
      </c>
      <c r="D21" s="22">
        <v>0</v>
      </c>
      <c r="E21" s="97">
        <v>331011.93</v>
      </c>
      <c r="F21" s="22"/>
    </row>
    <row r="22" spans="1:6" ht="15">
      <c r="A22" s="20" t="s">
        <v>86</v>
      </c>
      <c r="B22" s="20" t="s">
        <v>97</v>
      </c>
      <c r="C22" s="21" t="s">
        <v>98</v>
      </c>
      <c r="D22" s="106">
        <v>7730.04</v>
      </c>
      <c r="E22" s="99">
        <v>0</v>
      </c>
      <c r="F22" s="22"/>
    </row>
    <row r="23" spans="1:6" ht="15">
      <c r="A23" s="20" t="s">
        <v>88</v>
      </c>
      <c r="B23" s="20" t="s">
        <v>112</v>
      </c>
      <c r="C23" s="21" t="s">
        <v>355</v>
      </c>
      <c r="D23" s="106">
        <v>207.8</v>
      </c>
      <c r="E23" s="99">
        <v>0</v>
      </c>
      <c r="F23" s="22"/>
    </row>
    <row r="24" spans="1:6" ht="15">
      <c r="A24" s="20" t="s">
        <v>91</v>
      </c>
      <c r="B24" s="20" t="s">
        <v>356</v>
      </c>
      <c r="C24" s="21" t="s">
        <v>357</v>
      </c>
      <c r="D24" s="106">
        <v>125</v>
      </c>
      <c r="E24" s="99">
        <v>0</v>
      </c>
      <c r="F24" s="22"/>
    </row>
    <row r="25" spans="1:6" ht="15">
      <c r="A25" s="20" t="s">
        <v>93</v>
      </c>
      <c r="B25" s="20"/>
      <c r="C25" s="21"/>
      <c r="D25" s="106"/>
      <c r="E25" s="99">
        <v>0</v>
      </c>
      <c r="F25" s="22"/>
    </row>
    <row r="26" spans="1:6" ht="15">
      <c r="A26" s="20" t="s">
        <v>95</v>
      </c>
      <c r="B26" s="20"/>
      <c r="C26" s="21"/>
      <c r="D26" s="106"/>
      <c r="E26" s="99">
        <v>0</v>
      </c>
      <c r="F26" s="22"/>
    </row>
    <row r="27" spans="1:6" ht="15">
      <c r="A27" s="20" t="s">
        <v>96</v>
      </c>
      <c r="B27" s="20"/>
      <c r="C27" s="21"/>
      <c r="D27" s="106"/>
      <c r="E27" s="99">
        <v>0</v>
      </c>
      <c r="F27" s="22"/>
    </row>
    <row r="28" spans="1:6" ht="15">
      <c r="A28" s="20" t="s">
        <v>99</v>
      </c>
      <c r="B28" s="20"/>
      <c r="C28" s="21"/>
      <c r="D28" s="106"/>
      <c r="E28" s="99">
        <v>0</v>
      </c>
      <c r="F28" s="22"/>
    </row>
    <row r="29" spans="1:6" ht="15">
      <c r="A29" s="20" t="s">
        <v>101</v>
      </c>
      <c r="B29" s="20"/>
      <c r="C29" s="21"/>
      <c r="D29" s="106"/>
      <c r="E29" s="99">
        <v>0</v>
      </c>
      <c r="F29" s="22"/>
    </row>
    <row r="30" spans="1:6" ht="15">
      <c r="A30" s="20" t="s">
        <v>103</v>
      </c>
      <c r="B30" s="20"/>
      <c r="C30" s="21"/>
      <c r="D30" s="106"/>
      <c r="E30" s="99">
        <v>0</v>
      </c>
      <c r="F30" s="22"/>
    </row>
    <row r="31" spans="1:6" ht="15">
      <c r="A31" s="20" t="s">
        <v>105</v>
      </c>
      <c r="B31" s="20"/>
      <c r="C31" s="21"/>
      <c r="D31" s="106"/>
      <c r="E31" s="99">
        <v>0</v>
      </c>
      <c r="F31" s="22"/>
    </row>
    <row r="32" spans="1:6" ht="15">
      <c r="A32" s="20" t="s">
        <v>107</v>
      </c>
      <c r="B32" s="20"/>
      <c r="C32" s="21"/>
      <c r="D32" s="106"/>
      <c r="E32" s="99">
        <v>0</v>
      </c>
      <c r="F32" s="22"/>
    </row>
    <row r="33" spans="1:6" ht="15">
      <c r="A33" s="20" t="s">
        <v>109</v>
      </c>
      <c r="B33" s="20"/>
      <c r="C33" s="21"/>
      <c r="D33" s="106"/>
      <c r="E33" s="99">
        <v>0</v>
      </c>
      <c r="F33" s="22"/>
    </row>
    <row r="34" spans="1:6" ht="15">
      <c r="A34" s="20" t="s">
        <v>111</v>
      </c>
      <c r="B34" s="20"/>
      <c r="C34" s="21"/>
      <c r="D34" s="106"/>
      <c r="E34" s="99">
        <v>0</v>
      </c>
      <c r="F34" s="22"/>
    </row>
    <row r="35" spans="1:6" ht="15">
      <c r="A35" s="20" t="s">
        <v>114</v>
      </c>
      <c r="B35" s="20" t="s">
        <v>115</v>
      </c>
      <c r="C35" s="21" t="s">
        <v>116</v>
      </c>
      <c r="D35" s="106">
        <v>0</v>
      </c>
      <c r="E35" s="99">
        <v>210.05</v>
      </c>
      <c r="F35" s="22"/>
    </row>
    <row r="36" spans="1:6" ht="15">
      <c r="A36" s="20" t="s">
        <v>117</v>
      </c>
      <c r="B36" s="20" t="s">
        <v>118</v>
      </c>
      <c r="C36" s="21" t="s">
        <v>119</v>
      </c>
      <c r="D36" s="106">
        <v>0</v>
      </c>
      <c r="E36" s="99">
        <v>20440.7</v>
      </c>
      <c r="F36" s="22"/>
    </row>
    <row r="37" spans="1:6" ht="15">
      <c r="A37" s="20" t="s">
        <v>120</v>
      </c>
      <c r="B37" s="20" t="s">
        <v>121</v>
      </c>
      <c r="C37" s="21" t="s">
        <v>122</v>
      </c>
      <c r="D37" s="106">
        <v>0</v>
      </c>
      <c r="E37" s="99">
        <v>419.26</v>
      </c>
      <c r="F37" s="22"/>
    </row>
    <row r="38" spans="1:6" ht="15">
      <c r="A38" s="20" t="s">
        <v>123</v>
      </c>
      <c r="B38" s="20" t="s">
        <v>124</v>
      </c>
      <c r="C38" s="21" t="s">
        <v>127</v>
      </c>
      <c r="D38" s="106">
        <v>1399.86</v>
      </c>
      <c r="E38" s="99">
        <v>35.76</v>
      </c>
      <c r="F38" s="22"/>
    </row>
    <row r="39" spans="1:6" ht="15">
      <c r="A39" s="20" t="s">
        <v>125</v>
      </c>
      <c r="B39" s="20" t="s">
        <v>126</v>
      </c>
      <c r="C39" s="21" t="s">
        <v>130</v>
      </c>
      <c r="D39" s="106">
        <v>0</v>
      </c>
      <c r="E39" s="99">
        <v>45.61</v>
      </c>
      <c r="F39" s="22"/>
    </row>
    <row r="40" spans="1:6" ht="15">
      <c r="A40" s="20" t="s">
        <v>128</v>
      </c>
      <c r="B40" s="20" t="s">
        <v>129</v>
      </c>
      <c r="C40" s="21" t="s">
        <v>131</v>
      </c>
      <c r="D40" s="106">
        <v>0</v>
      </c>
      <c r="E40" s="99">
        <v>238</v>
      </c>
      <c r="F40" s="22"/>
    </row>
    <row r="41" spans="1:6" ht="15">
      <c r="A41" s="20" t="s">
        <v>132</v>
      </c>
      <c r="B41" s="20" t="s">
        <v>133</v>
      </c>
      <c r="C41" s="21" t="s">
        <v>134</v>
      </c>
      <c r="D41" s="106">
        <v>0</v>
      </c>
      <c r="E41" s="99">
        <v>22894.71</v>
      </c>
      <c r="F41" s="22"/>
    </row>
    <row r="42" spans="1:6" ht="15">
      <c r="A42" s="20" t="s">
        <v>135</v>
      </c>
      <c r="B42" s="20" t="s">
        <v>136</v>
      </c>
      <c r="C42" s="21" t="s">
        <v>137</v>
      </c>
      <c r="D42" s="106">
        <v>0</v>
      </c>
      <c r="E42" s="99">
        <v>1289.25</v>
      </c>
      <c r="F42" s="22"/>
    </row>
    <row r="43" spans="1:6" ht="15">
      <c r="A43" s="20" t="s">
        <v>138</v>
      </c>
      <c r="B43" s="20" t="s">
        <v>139</v>
      </c>
      <c r="C43" s="21" t="s">
        <v>140</v>
      </c>
      <c r="D43" s="106">
        <v>0</v>
      </c>
      <c r="E43" s="99">
        <v>2.13</v>
      </c>
      <c r="F43" s="22"/>
    </row>
    <row r="44" spans="1:6" ht="15">
      <c r="A44" s="20" t="s">
        <v>141</v>
      </c>
      <c r="B44" s="20" t="s">
        <v>142</v>
      </c>
      <c r="C44" s="21" t="s">
        <v>143</v>
      </c>
      <c r="D44" s="106">
        <v>0</v>
      </c>
      <c r="E44" s="99">
        <v>830</v>
      </c>
      <c r="F44" s="22"/>
    </row>
    <row r="45" spans="1:6" ht="15">
      <c r="A45" s="20" t="s">
        <v>144</v>
      </c>
      <c r="B45" s="20" t="s">
        <v>145</v>
      </c>
      <c r="C45" s="21" t="s">
        <v>146</v>
      </c>
      <c r="D45" s="106">
        <v>0</v>
      </c>
      <c r="E45" s="99">
        <v>19349.34</v>
      </c>
      <c r="F45" s="22">
        <f>SUM(E35:E45)</f>
        <v>65754.81</v>
      </c>
    </row>
    <row r="46" spans="1:6" ht="15">
      <c r="A46" s="20" t="s">
        <v>147</v>
      </c>
      <c r="B46" s="20">
        <v>242</v>
      </c>
      <c r="C46" s="21" t="s">
        <v>148</v>
      </c>
      <c r="D46" s="101">
        <v>2646.25</v>
      </c>
      <c r="E46" s="22">
        <v>0</v>
      </c>
      <c r="F46" s="22"/>
    </row>
    <row r="47" spans="1:6" ht="15.75" thickBot="1">
      <c r="A47" s="25" t="s">
        <v>149</v>
      </c>
      <c r="B47" s="25">
        <v>243</v>
      </c>
      <c r="C47" s="26" t="s">
        <v>148</v>
      </c>
      <c r="D47" s="102"/>
      <c r="E47" s="27">
        <v>0</v>
      </c>
      <c r="F47" s="27"/>
    </row>
    <row r="48" spans="1:6" ht="15" thickBot="1">
      <c r="A48" s="37"/>
      <c r="B48" s="38"/>
      <c r="C48" s="40" t="s">
        <v>163</v>
      </c>
      <c r="D48" s="41">
        <f>SUM(D6:D47)</f>
        <v>832371.7700000001</v>
      </c>
      <c r="E48" s="41">
        <f>SUM(E6:E47)</f>
        <v>1343285.8699999999</v>
      </c>
      <c r="F48" s="39"/>
    </row>
    <row r="49" spans="1:6" ht="15">
      <c r="A49" s="28"/>
      <c r="B49" s="28"/>
      <c r="C49" s="29"/>
      <c r="D49" s="30"/>
      <c r="E49" s="30"/>
      <c r="F49" s="30"/>
    </row>
    <row r="50" spans="1:6" ht="15.75" thickBot="1">
      <c r="A50" s="28"/>
      <c r="B50" s="28"/>
      <c r="C50" s="29"/>
      <c r="D50" s="30"/>
      <c r="E50" s="30"/>
      <c r="F50" s="30"/>
    </row>
    <row r="51" spans="1:6" ht="16.5" thickBot="1">
      <c r="A51" s="34" t="s">
        <v>2</v>
      </c>
      <c r="B51" s="35" t="s">
        <v>47</v>
      </c>
      <c r="C51" s="35" t="s">
        <v>48</v>
      </c>
      <c r="D51" s="35" t="s">
        <v>49</v>
      </c>
      <c r="E51" s="35" t="s">
        <v>50</v>
      </c>
      <c r="F51" s="36" t="s">
        <v>51</v>
      </c>
    </row>
    <row r="52" spans="1:6" ht="15">
      <c r="A52" s="31" t="s">
        <v>150</v>
      </c>
      <c r="B52" s="31">
        <v>290</v>
      </c>
      <c r="C52" s="32" t="s">
        <v>151</v>
      </c>
      <c r="D52" s="33">
        <v>0</v>
      </c>
      <c r="E52" s="100">
        <v>49087.08</v>
      </c>
      <c r="F52" s="33"/>
    </row>
    <row r="53" spans="1:6" ht="15">
      <c r="A53" s="20" t="s">
        <v>152</v>
      </c>
      <c r="B53" s="20">
        <v>291</v>
      </c>
      <c r="C53" s="21" t="s">
        <v>151</v>
      </c>
      <c r="D53" s="22">
        <v>0</v>
      </c>
      <c r="E53" s="101">
        <v>17424.25</v>
      </c>
      <c r="F53" s="22"/>
    </row>
    <row r="54" spans="1:6" ht="15">
      <c r="A54" s="20" t="s">
        <v>153</v>
      </c>
      <c r="B54" s="20">
        <v>292</v>
      </c>
      <c r="C54" s="21" t="s">
        <v>151</v>
      </c>
      <c r="D54" s="22">
        <v>0</v>
      </c>
      <c r="E54" s="101">
        <v>1219.7</v>
      </c>
      <c r="F54" s="22">
        <f>SUM(E52:E54)</f>
        <v>67731.03</v>
      </c>
    </row>
    <row r="55" spans="1:6" ht="15">
      <c r="A55" s="20" t="s">
        <v>154</v>
      </c>
      <c r="B55" s="20">
        <v>640</v>
      </c>
      <c r="C55" s="21" t="s">
        <v>155</v>
      </c>
      <c r="D55" s="108">
        <v>2020.34</v>
      </c>
      <c r="E55" s="108">
        <v>79370.63</v>
      </c>
      <c r="F55" s="22">
        <f>SUM(E55-D55)</f>
        <v>77350.29000000001</v>
      </c>
    </row>
    <row r="56" spans="1:6" ht="15">
      <c r="A56" s="20" t="s">
        <v>156</v>
      </c>
      <c r="B56" s="20" t="s">
        <v>157</v>
      </c>
      <c r="C56" s="21" t="s">
        <v>158</v>
      </c>
      <c r="D56" s="22">
        <v>11162.11</v>
      </c>
      <c r="E56" s="22">
        <v>0</v>
      </c>
      <c r="F56" s="22"/>
    </row>
    <row r="57" spans="1:6" ht="15">
      <c r="A57" s="20" t="s">
        <v>161</v>
      </c>
      <c r="B57" s="20" t="s">
        <v>159</v>
      </c>
      <c r="C57" s="21" t="s">
        <v>158</v>
      </c>
      <c r="D57" s="22">
        <v>22983.81</v>
      </c>
      <c r="E57" s="22">
        <v>0</v>
      </c>
      <c r="F57" s="22"/>
    </row>
    <row r="58" spans="1:6" ht="15">
      <c r="A58" s="20" t="s">
        <v>160</v>
      </c>
      <c r="B58" s="20" t="s">
        <v>162</v>
      </c>
      <c r="C58" s="21" t="s">
        <v>158</v>
      </c>
      <c r="D58" s="22">
        <v>9673.78</v>
      </c>
      <c r="E58" s="22">
        <v>0</v>
      </c>
      <c r="F58" s="22"/>
    </row>
    <row r="59" spans="1:6" ht="15">
      <c r="A59" s="20"/>
      <c r="B59" s="20"/>
      <c r="C59" s="23" t="s">
        <v>163</v>
      </c>
      <c r="D59" s="42">
        <f>SUM(D52:D58)+D48</f>
        <v>878211.8100000002</v>
      </c>
      <c r="E59" s="42">
        <f>SUM(E52:E58)+E48</f>
        <v>1490387.5299999998</v>
      </c>
      <c r="F59" s="22"/>
    </row>
    <row r="60" spans="1:6" ht="15">
      <c r="A60" s="20"/>
      <c r="B60" s="20"/>
      <c r="C60" s="21" t="s">
        <v>164</v>
      </c>
      <c r="D60" s="22">
        <v>-67731.03</v>
      </c>
      <c r="E60" s="22">
        <v>-67731.03</v>
      </c>
      <c r="F60" s="22"/>
    </row>
    <row r="61" spans="1:6" ht="15">
      <c r="A61" s="20"/>
      <c r="B61" s="20"/>
      <c r="C61" s="24" t="s">
        <v>165</v>
      </c>
      <c r="D61" s="22">
        <v>-43819.7</v>
      </c>
      <c r="E61" s="22">
        <v>0</v>
      </c>
      <c r="F61" s="22"/>
    </row>
    <row r="62" spans="1:6" ht="22.5" customHeight="1">
      <c r="A62" s="20"/>
      <c r="B62" s="20"/>
      <c r="C62" s="43" t="s">
        <v>376</v>
      </c>
      <c r="D62" s="44">
        <f>D59+D60+D61</f>
        <v>766661.0800000002</v>
      </c>
      <c r="E62" s="44">
        <f>E59+E60</f>
        <v>1422656.4999999998</v>
      </c>
      <c r="F62" s="22"/>
    </row>
    <row r="63" spans="1:6" ht="15">
      <c r="A63" s="10"/>
      <c r="B63" s="10"/>
      <c r="C63" s="19"/>
      <c r="D63" s="18"/>
      <c r="E63" s="18"/>
      <c r="F63" s="18"/>
    </row>
    <row r="64" spans="1:6" ht="15">
      <c r="A64" s="10"/>
      <c r="B64" s="10"/>
      <c r="C64" s="19"/>
      <c r="D64" s="18"/>
      <c r="E64" s="18"/>
      <c r="F64" s="18"/>
    </row>
    <row r="65" spans="1:6" ht="15">
      <c r="A65" s="10"/>
      <c r="B65" s="10" t="s">
        <v>297</v>
      </c>
      <c r="C65" s="19"/>
      <c r="D65" s="18"/>
      <c r="E65" s="18"/>
      <c r="F65" s="18"/>
    </row>
    <row r="66" spans="1:6" ht="15">
      <c r="A66" s="10"/>
      <c r="B66" s="94"/>
      <c r="C66" s="19" t="s">
        <v>298</v>
      </c>
      <c r="D66" s="18"/>
      <c r="E66" s="18"/>
      <c r="F66" s="18"/>
    </row>
    <row r="67" spans="1:6" ht="15">
      <c r="A67" s="10"/>
      <c r="B67" s="10"/>
      <c r="C67" s="19"/>
      <c r="D67" s="18"/>
      <c r="E67" s="18"/>
      <c r="F67" s="18"/>
    </row>
    <row r="68" spans="1:6" ht="15">
      <c r="A68" s="10"/>
      <c r="B68" s="91"/>
      <c r="C68" s="19" t="s">
        <v>299</v>
      </c>
      <c r="D68" s="18"/>
      <c r="E68" s="18"/>
      <c r="F68" s="18"/>
    </row>
    <row r="69" spans="1:6" ht="15">
      <c r="A69" s="10"/>
      <c r="B69" s="10"/>
      <c r="C69" s="19"/>
      <c r="D69" s="18"/>
      <c r="E69" s="18"/>
      <c r="F69" s="18"/>
    </row>
    <row r="70" spans="1:6" ht="15">
      <c r="A70" s="10"/>
      <c r="B70" s="96"/>
      <c r="C70" s="19" t="s">
        <v>301</v>
      </c>
      <c r="D70" s="18"/>
      <c r="E70" s="18"/>
      <c r="F70" s="18"/>
    </row>
    <row r="71" spans="1:6" ht="15">
      <c r="A71" s="10"/>
      <c r="B71" s="10"/>
      <c r="C71" s="19"/>
      <c r="D71" s="18"/>
      <c r="E71" s="18"/>
      <c r="F71" s="18"/>
    </row>
    <row r="72" spans="1:6" ht="15">
      <c r="A72" s="10"/>
      <c r="B72" s="98"/>
      <c r="C72" s="19" t="s">
        <v>300</v>
      </c>
      <c r="D72" s="18"/>
      <c r="E72" s="18"/>
      <c r="F72" s="18"/>
    </row>
    <row r="73" spans="1:6" ht="15">
      <c r="A73" s="10"/>
      <c r="B73" s="10"/>
      <c r="C73" s="19"/>
      <c r="D73" s="18"/>
      <c r="E73" s="18"/>
      <c r="F73" s="18"/>
    </row>
    <row r="74" spans="1:6" ht="15">
      <c r="A74" s="10"/>
      <c r="B74" s="103"/>
      <c r="C74" s="19" t="s">
        <v>302</v>
      </c>
      <c r="D74" s="18"/>
      <c r="E74" s="18"/>
      <c r="F74" s="18"/>
    </row>
    <row r="75" spans="1:6" ht="15">
      <c r="A75" s="10"/>
      <c r="B75" s="10"/>
      <c r="C75" s="19"/>
      <c r="D75" s="18"/>
      <c r="E75" s="18"/>
      <c r="F75" s="18"/>
    </row>
    <row r="76" spans="1:6" ht="15">
      <c r="A76" s="10"/>
      <c r="B76" s="105"/>
      <c r="C76" s="19" t="s">
        <v>304</v>
      </c>
      <c r="D76" s="18"/>
      <c r="E76" s="18"/>
      <c r="F76" s="18"/>
    </row>
    <row r="77" spans="1:6" ht="15">
      <c r="A77" s="10"/>
      <c r="B77" s="10"/>
      <c r="C77" s="19"/>
      <c r="D77" s="18"/>
      <c r="E77" s="18"/>
      <c r="F77" s="18"/>
    </row>
    <row r="78" spans="1:6" ht="15">
      <c r="A78" s="10"/>
      <c r="B78" s="107"/>
      <c r="C78" s="19" t="s">
        <v>303</v>
      </c>
      <c r="D78" s="18"/>
      <c r="E78" s="18"/>
      <c r="F78" s="18"/>
    </row>
    <row r="79" spans="1:6" ht="15">
      <c r="A79" s="10"/>
      <c r="B79" s="10"/>
      <c r="C79" s="19"/>
      <c r="D79" s="18"/>
      <c r="E79" s="18"/>
      <c r="F79" s="18"/>
    </row>
    <row r="80" spans="1:6" ht="15">
      <c r="A80" s="10"/>
      <c r="B80" s="109"/>
      <c r="C80" s="19" t="s">
        <v>305</v>
      </c>
      <c r="D80" s="18"/>
      <c r="E80" s="18"/>
      <c r="F80" s="18"/>
    </row>
    <row r="81" spans="1:6" ht="15">
      <c r="A81" s="10"/>
      <c r="B81" s="10"/>
      <c r="C81" s="19"/>
      <c r="D81" s="18"/>
      <c r="E81" s="18"/>
      <c r="F81" s="18"/>
    </row>
    <row r="82" spans="1:6" ht="15">
      <c r="A82" s="10"/>
      <c r="B82" s="10"/>
      <c r="C82" s="19"/>
      <c r="D82" s="18"/>
      <c r="E82" s="18"/>
      <c r="F82" s="18"/>
    </row>
    <row r="83" spans="1:6" ht="15">
      <c r="A83" s="10"/>
      <c r="B83" s="10"/>
      <c r="C83" s="19"/>
      <c r="D83" s="18"/>
      <c r="E83" s="18"/>
      <c r="F83" s="18"/>
    </row>
    <row r="84" spans="1:6" ht="15">
      <c r="A84" s="10"/>
      <c r="B84" s="10"/>
      <c r="C84" s="19"/>
      <c r="D84" s="18"/>
      <c r="E84" s="18"/>
      <c r="F84" s="18"/>
    </row>
    <row r="85" spans="1:6" ht="15">
      <c r="A85" s="10"/>
      <c r="B85" s="10"/>
      <c r="C85" s="19"/>
      <c r="D85" s="18"/>
      <c r="E85" s="18"/>
      <c r="F85" s="18"/>
    </row>
    <row r="86" spans="1:6" ht="15">
      <c r="A86" s="10"/>
      <c r="B86" s="10"/>
      <c r="C86" s="19"/>
      <c r="D86" s="18"/>
      <c r="E86" s="18"/>
      <c r="F86" s="18"/>
    </row>
    <row r="87" spans="2:6" ht="15">
      <c r="B87" s="10"/>
      <c r="C87" s="19"/>
      <c r="D87" s="18"/>
      <c r="E87" s="18"/>
      <c r="F87" s="18"/>
    </row>
    <row r="88" spans="2:6" ht="15">
      <c r="B88" s="10"/>
      <c r="C88" s="19"/>
      <c r="D88" s="18"/>
      <c r="E88" s="18"/>
      <c r="F88" s="18"/>
    </row>
    <row r="89" spans="2:6" ht="15">
      <c r="B89" s="10"/>
      <c r="C89" s="19"/>
      <c r="D89" s="18"/>
      <c r="E89" s="18"/>
      <c r="F89" s="18"/>
    </row>
    <row r="90" spans="2:6" ht="15">
      <c r="B90" s="10"/>
      <c r="C90" s="19"/>
      <c r="D90" s="18"/>
      <c r="E90" s="18"/>
      <c r="F90" s="18"/>
    </row>
    <row r="91" spans="2:6" ht="15">
      <c r="B91" s="10"/>
      <c r="C91" s="19"/>
      <c r="D91" s="18"/>
      <c r="E91" s="18"/>
      <c r="F91" s="18"/>
    </row>
    <row r="92" spans="2:6" ht="15">
      <c r="B92" s="10"/>
      <c r="C92" s="19"/>
      <c r="D92" s="18"/>
      <c r="E92" s="18"/>
      <c r="F92" s="18"/>
    </row>
    <row r="93" spans="2:6" ht="15">
      <c r="B93" s="10"/>
      <c r="C93" s="19"/>
      <c r="D93" s="18"/>
      <c r="E93" s="18"/>
      <c r="F93" s="18"/>
    </row>
    <row r="94" spans="2:6" ht="15">
      <c r="B94" s="10"/>
      <c r="C94" s="19"/>
      <c r="D94" s="18"/>
      <c r="E94" s="18"/>
      <c r="F94" s="18"/>
    </row>
    <row r="95" spans="2:6" ht="15">
      <c r="B95" s="10"/>
      <c r="C95" s="19"/>
      <c r="D95" s="18"/>
      <c r="E95" s="18"/>
      <c r="F95" s="18"/>
    </row>
    <row r="96" spans="2:6" ht="15">
      <c r="B96" s="10"/>
      <c r="C96" s="19"/>
      <c r="D96" s="18"/>
      <c r="E96" s="18"/>
      <c r="F96" s="18"/>
    </row>
    <row r="97" spans="3:6" ht="12.75">
      <c r="C97" s="19"/>
      <c r="D97" s="18"/>
      <c r="E97" s="18"/>
      <c r="F97" s="18"/>
    </row>
    <row r="98" spans="3:6" ht="12.75">
      <c r="C98" s="19"/>
      <c r="D98" s="18"/>
      <c r="E98" s="18"/>
      <c r="F98" s="18"/>
    </row>
    <row r="99" spans="3:6" ht="12.75">
      <c r="C99" s="19"/>
      <c r="D99" s="18"/>
      <c r="E99" s="18"/>
      <c r="F99" s="18"/>
    </row>
    <row r="100" spans="3:6" ht="12.75">
      <c r="C100" s="19"/>
      <c r="D100" s="18"/>
      <c r="E100" s="18"/>
      <c r="F100" s="18"/>
    </row>
    <row r="101" spans="3:6" ht="12.75">
      <c r="C101" s="19"/>
      <c r="D101" s="18"/>
      <c r="E101" s="18"/>
      <c r="F101" s="18"/>
    </row>
    <row r="102" spans="3:6" ht="12.75">
      <c r="C102" s="19"/>
      <c r="D102" s="18"/>
      <c r="E102" s="18"/>
      <c r="F102" s="18"/>
    </row>
    <row r="103" spans="3:6" ht="12.75">
      <c r="C103" s="19"/>
      <c r="D103" s="18"/>
      <c r="E103" s="18"/>
      <c r="F103" s="18"/>
    </row>
    <row r="104" spans="3:6" ht="12.75">
      <c r="C104" s="19"/>
      <c r="D104" s="18"/>
      <c r="E104" s="18"/>
      <c r="F104" s="18"/>
    </row>
    <row r="105" spans="3:6" ht="12.75">
      <c r="C105" s="19"/>
      <c r="D105" s="18"/>
      <c r="E105" s="18"/>
      <c r="F105" s="18"/>
    </row>
    <row r="106" spans="4:6" ht="12.75">
      <c r="D106" s="18"/>
      <c r="E106" s="18"/>
      <c r="F106" s="18"/>
    </row>
    <row r="107" spans="4:5" ht="12.75">
      <c r="D107" s="18"/>
      <c r="E107" s="18"/>
    </row>
    <row r="108" spans="4:5" ht="12.75">
      <c r="D108" s="18"/>
      <c r="E108" s="18"/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&amp;L&amp;P&amp;CZESTAWIENIE NALEŻNOŚCI  I ZOBOWIĄZAŃ na dzień 31.12.2006 rok.
BILANS 2006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101"/>
  <sheetViews>
    <sheetView workbookViewId="0" topLeftCell="A7">
      <selection activeCell="E63" sqref="E63:F63"/>
    </sheetView>
  </sheetViews>
  <sheetFormatPr defaultColWidth="9.140625" defaultRowHeight="12.75"/>
  <cols>
    <col min="1" max="1" width="3.00390625" style="0" customWidth="1"/>
    <col min="2" max="2" width="13.57421875" style="0" customWidth="1"/>
    <col min="3" max="3" width="6.7109375" style="0" customWidth="1"/>
    <col min="4" max="4" width="14.140625" style="0" customWidth="1"/>
    <col min="5" max="5" width="2.00390625" style="0" customWidth="1"/>
    <col min="6" max="6" width="14.57421875" style="0" customWidth="1"/>
    <col min="7" max="7" width="4.421875" style="0" customWidth="1"/>
    <col min="8" max="8" width="2.140625" style="0" customWidth="1"/>
    <col min="9" max="9" width="19.57421875" style="0" customWidth="1"/>
  </cols>
  <sheetData>
    <row r="4" spans="1:9" ht="19.5" customHeight="1">
      <c r="A4" s="166" t="s">
        <v>311</v>
      </c>
      <c r="B4" s="166"/>
      <c r="C4" s="166"/>
      <c r="D4" s="166"/>
      <c r="E4" s="166"/>
      <c r="F4" s="166"/>
      <c r="G4" s="166"/>
      <c r="H4" s="166"/>
      <c r="I4" s="166"/>
    </row>
    <row r="6" spans="1:9" ht="17.25" customHeight="1">
      <c r="A6" s="166" t="s">
        <v>353</v>
      </c>
      <c r="B6" s="166"/>
      <c r="C6" s="166"/>
      <c r="D6" s="166"/>
      <c r="E6" s="166"/>
      <c r="F6" s="166"/>
      <c r="G6" s="166"/>
      <c r="H6" s="166"/>
      <c r="I6" s="166"/>
    </row>
    <row r="10" spans="1:9" ht="12.75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9" ht="15.75">
      <c r="A11" s="8"/>
      <c r="B11" s="120" t="s">
        <v>312</v>
      </c>
      <c r="C11" s="8"/>
      <c r="D11" s="120" t="s">
        <v>313</v>
      </c>
      <c r="E11" s="8"/>
      <c r="F11" s="8"/>
      <c r="G11" s="8"/>
      <c r="H11" s="8"/>
      <c r="I11" s="8"/>
    </row>
    <row r="12" spans="1:9" ht="12.75">
      <c r="A12" s="119"/>
      <c r="B12" s="119"/>
      <c r="C12" s="119"/>
      <c r="D12" s="119"/>
      <c r="E12" s="119"/>
      <c r="F12" s="119"/>
      <c r="G12" s="119"/>
      <c r="H12" s="119"/>
      <c r="I12" s="119"/>
    </row>
    <row r="14" spans="2:9" ht="17.25" customHeight="1">
      <c r="B14" s="121">
        <v>49849826.66</v>
      </c>
      <c r="D14" s="121">
        <v>49399639.82</v>
      </c>
      <c r="F14" s="81" t="s">
        <v>314</v>
      </c>
      <c r="G14" s="81"/>
      <c r="H14" s="81"/>
      <c r="I14" s="81"/>
    </row>
    <row r="15" spans="2:9" ht="17.25" customHeight="1">
      <c r="B15" s="121">
        <v>-6167227.98</v>
      </c>
      <c r="D15" s="121">
        <v>-5717041.14</v>
      </c>
      <c r="F15" s="81" t="s">
        <v>315</v>
      </c>
      <c r="G15" s="81"/>
      <c r="H15" s="81"/>
      <c r="I15" s="81"/>
    </row>
    <row r="16" spans="1:9" ht="12.75">
      <c r="A16" s="119"/>
      <c r="B16" s="122"/>
      <c r="C16" s="119"/>
      <c r="D16" s="122"/>
      <c r="E16" s="119"/>
      <c r="F16" s="119"/>
      <c r="G16" s="119"/>
      <c r="H16" s="119"/>
      <c r="I16" s="119"/>
    </row>
    <row r="17" spans="2:4" ht="17.25" customHeight="1">
      <c r="B17" s="63"/>
      <c r="D17" s="63"/>
    </row>
    <row r="18" spans="2:9" ht="17.25" customHeight="1">
      <c r="B18" s="121">
        <f>B14+B15</f>
        <v>43682598.67999999</v>
      </c>
      <c r="C18" s="81"/>
      <c r="D18" s="121">
        <f>D14+D15</f>
        <v>43682598.68</v>
      </c>
      <c r="E18" s="81"/>
      <c r="F18" s="81"/>
      <c r="G18" s="81"/>
      <c r="H18" s="81"/>
      <c r="I18" s="81"/>
    </row>
    <row r="19" spans="2:9" ht="17.25" customHeight="1">
      <c r="B19" s="121">
        <v>4530.53</v>
      </c>
      <c r="C19" s="81"/>
      <c r="D19" s="121">
        <v>4530.53</v>
      </c>
      <c r="E19" s="81"/>
      <c r="F19" s="81" t="s">
        <v>316</v>
      </c>
      <c r="G19" s="81"/>
      <c r="H19" s="81"/>
      <c r="I19" s="81"/>
    </row>
    <row r="20" spans="2:9" ht="17.25" customHeight="1">
      <c r="B20" s="121">
        <v>11037.85</v>
      </c>
      <c r="C20" s="81"/>
      <c r="D20" s="121">
        <v>11037.85</v>
      </c>
      <c r="E20" s="81"/>
      <c r="F20" s="81" t="s">
        <v>317</v>
      </c>
      <c r="G20" s="81"/>
      <c r="H20" s="81"/>
      <c r="I20" s="81"/>
    </row>
    <row r="21" spans="2:9" ht="17.25" customHeight="1">
      <c r="B21" s="121">
        <v>-20759272.27</v>
      </c>
      <c r="C21" s="81"/>
      <c r="D21" s="121">
        <v>-20759272.27</v>
      </c>
      <c r="E21" s="81"/>
      <c r="F21" s="81" t="s">
        <v>318</v>
      </c>
      <c r="G21" s="81"/>
      <c r="H21" s="81"/>
      <c r="I21" s="81"/>
    </row>
    <row r="22" spans="2:9" ht="17.25" customHeight="1">
      <c r="B22" s="121">
        <v>-26604.58</v>
      </c>
      <c r="C22" s="81"/>
      <c r="D22" s="121">
        <v>-26604.58</v>
      </c>
      <c r="E22" s="81"/>
      <c r="F22" s="81" t="s">
        <v>319</v>
      </c>
      <c r="G22" s="81"/>
      <c r="H22" s="81"/>
      <c r="I22" s="81"/>
    </row>
    <row r="23" spans="2:9" ht="17.25" customHeight="1">
      <c r="B23" s="121">
        <v>-259737.11</v>
      </c>
      <c r="C23" s="81"/>
      <c r="D23" s="121">
        <v>-259737.11</v>
      </c>
      <c r="E23" s="81"/>
      <c r="F23" s="81" t="s">
        <v>320</v>
      </c>
      <c r="G23" s="81"/>
      <c r="H23" s="81"/>
      <c r="I23" s="81"/>
    </row>
    <row r="24" spans="2:9" ht="17.25" customHeight="1">
      <c r="B24" s="121">
        <v>-67731.03</v>
      </c>
      <c r="C24" s="81"/>
      <c r="D24" s="121">
        <v>-67731.03</v>
      </c>
      <c r="E24" s="81"/>
      <c r="F24" s="81" t="s">
        <v>321</v>
      </c>
      <c r="G24" s="81"/>
      <c r="H24" s="81"/>
      <c r="I24" s="81"/>
    </row>
    <row r="25" spans="2:9" ht="17.25" customHeight="1">
      <c r="B25" s="121">
        <v>2020.34</v>
      </c>
      <c r="C25" s="81"/>
      <c r="D25" s="121">
        <v>2020.34</v>
      </c>
      <c r="E25" s="81"/>
      <c r="F25" s="81" t="s">
        <v>322</v>
      </c>
      <c r="G25" s="81"/>
      <c r="H25" s="81"/>
      <c r="I25" s="81"/>
    </row>
    <row r="26" spans="2:9" ht="17.25" customHeight="1">
      <c r="B26" s="121">
        <v>-190285.51</v>
      </c>
      <c r="C26" s="81"/>
      <c r="D26" s="121">
        <v>-190285.51</v>
      </c>
      <c r="E26" s="81"/>
      <c r="F26" s="81" t="s">
        <v>323</v>
      </c>
      <c r="G26" s="81"/>
      <c r="H26" s="81"/>
      <c r="I26" s="81"/>
    </row>
    <row r="27" spans="1:9" ht="17.25" customHeight="1">
      <c r="A27" s="119"/>
      <c r="B27" s="123">
        <v>-24935.79</v>
      </c>
      <c r="C27" s="124"/>
      <c r="D27" s="123">
        <v>-24935.79</v>
      </c>
      <c r="E27" s="124"/>
      <c r="F27" s="124" t="s">
        <v>365</v>
      </c>
      <c r="G27" s="124"/>
      <c r="H27" s="124"/>
      <c r="I27" s="124"/>
    </row>
    <row r="28" spans="2:9" ht="17.25" customHeight="1">
      <c r="B28" s="121"/>
      <c r="C28" s="81"/>
      <c r="D28" s="121"/>
      <c r="E28" s="81"/>
      <c r="F28" s="81"/>
      <c r="G28" s="81"/>
      <c r="H28" s="81"/>
      <c r="I28" s="81"/>
    </row>
    <row r="29" spans="2:9" ht="17.25" customHeight="1">
      <c r="B29" s="125">
        <f>B18+B19+B20+B21+B22+B23+B24+B25+B26+B27</f>
        <v>22371621.109999996</v>
      </c>
      <c r="C29" s="81"/>
      <c r="D29" s="125">
        <f>D18+D19+D20+D21+D22+D23+D24+D25+D26+D27</f>
        <v>22371621.110000003</v>
      </c>
      <c r="E29" s="81"/>
      <c r="F29" s="81"/>
      <c r="G29" s="81"/>
      <c r="H29" s="81"/>
      <c r="I29" s="81"/>
    </row>
    <row r="30" spans="1:9" ht="17.25" customHeight="1">
      <c r="A30" s="119"/>
      <c r="B30" s="123"/>
      <c r="C30" s="124"/>
      <c r="D30" s="123"/>
      <c r="E30" s="124"/>
      <c r="F30" s="124"/>
      <c r="G30" s="124"/>
      <c r="H30" s="124"/>
      <c r="I30" s="124"/>
    </row>
    <row r="31" spans="2:9" ht="17.25" customHeight="1">
      <c r="B31" s="121"/>
      <c r="C31" s="81"/>
      <c r="D31" s="121"/>
      <c r="E31" s="81"/>
      <c r="F31" s="81"/>
      <c r="G31" s="81"/>
      <c r="H31" s="81"/>
      <c r="I31" s="81"/>
    </row>
    <row r="32" spans="2:9" ht="17.25" customHeight="1">
      <c r="B32" s="121" t="s">
        <v>370</v>
      </c>
      <c r="C32" s="81"/>
      <c r="D32" s="121"/>
      <c r="E32" s="81"/>
      <c r="F32" s="81"/>
      <c r="G32" s="81"/>
      <c r="H32" s="81"/>
      <c r="I32" s="81"/>
    </row>
    <row r="33" spans="2:9" ht="17.25" customHeight="1">
      <c r="B33" s="121"/>
      <c r="C33" s="81"/>
      <c r="D33" s="121"/>
      <c r="E33" s="81"/>
      <c r="F33" s="81"/>
      <c r="G33" s="81"/>
      <c r="H33" s="81"/>
      <c r="I33" s="81"/>
    </row>
    <row r="34" spans="2:9" ht="17.25" customHeight="1">
      <c r="B34" s="121"/>
      <c r="C34" s="81"/>
      <c r="D34" s="121"/>
      <c r="E34" s="81"/>
      <c r="F34" s="81"/>
      <c r="G34" s="81"/>
      <c r="H34" s="81"/>
      <c r="I34" s="81"/>
    </row>
    <row r="35" spans="2:9" ht="17.25" customHeight="1">
      <c r="B35" s="121"/>
      <c r="C35" s="81"/>
      <c r="D35" s="121"/>
      <c r="E35" s="81"/>
      <c r="F35" s="81"/>
      <c r="G35" s="81"/>
      <c r="H35" s="81"/>
      <c r="I35" s="81"/>
    </row>
    <row r="36" spans="2:9" ht="17.25" customHeight="1">
      <c r="B36" s="121"/>
      <c r="C36" s="81"/>
      <c r="D36" s="121"/>
      <c r="E36" s="81"/>
      <c r="F36" s="81"/>
      <c r="G36" s="81"/>
      <c r="H36" s="81"/>
      <c r="I36" s="81"/>
    </row>
    <row r="37" spans="2:9" ht="17.25" customHeight="1">
      <c r="B37" s="81"/>
      <c r="C37" s="81"/>
      <c r="D37" s="121"/>
      <c r="E37" s="81"/>
      <c r="F37" s="81"/>
      <c r="G37" s="81"/>
      <c r="H37" s="81"/>
      <c r="I37" s="81"/>
    </row>
    <row r="38" spans="2:9" ht="17.25" customHeight="1">
      <c r="B38" s="81"/>
      <c r="C38" s="81"/>
      <c r="D38" s="121"/>
      <c r="E38" s="81"/>
      <c r="F38" s="81"/>
      <c r="G38" s="81"/>
      <c r="H38" s="81"/>
      <c r="I38" s="81"/>
    </row>
    <row r="39" spans="2:9" ht="17.25" customHeight="1">
      <c r="B39" s="81"/>
      <c r="C39" s="81"/>
      <c r="D39" s="121"/>
      <c r="E39" s="81"/>
      <c r="F39" s="81"/>
      <c r="G39" s="81"/>
      <c r="H39" s="81"/>
      <c r="I39" s="81"/>
    </row>
    <row r="40" spans="2:9" ht="17.25" customHeight="1">
      <c r="B40" s="81"/>
      <c r="C40" s="81"/>
      <c r="D40" s="121"/>
      <c r="E40" s="81"/>
      <c r="F40" s="81"/>
      <c r="G40" s="81"/>
      <c r="H40" s="81"/>
      <c r="I40" s="81"/>
    </row>
    <row r="41" spans="2:9" ht="17.25" customHeight="1">
      <c r="B41" s="81"/>
      <c r="C41" s="81"/>
      <c r="D41" s="121"/>
      <c r="E41" s="81"/>
      <c r="F41" s="81"/>
      <c r="G41" s="81"/>
      <c r="H41" s="81"/>
      <c r="I41" s="81"/>
    </row>
    <row r="42" spans="2:9" ht="17.25" customHeight="1">
      <c r="B42" s="81"/>
      <c r="C42" s="81"/>
      <c r="D42" s="121"/>
      <c r="E42" s="81"/>
      <c r="F42" s="81"/>
      <c r="G42" s="81"/>
      <c r="H42" s="81"/>
      <c r="I42" s="81"/>
    </row>
    <row r="43" spans="2:9" ht="17.25" customHeight="1">
      <c r="B43" s="81"/>
      <c r="C43" s="81"/>
      <c r="D43" s="121"/>
      <c r="E43" s="81"/>
      <c r="F43" s="81"/>
      <c r="G43" s="81"/>
      <c r="H43" s="81"/>
      <c r="I43" s="81"/>
    </row>
    <row r="44" spans="2:9" ht="17.25" customHeight="1">
      <c r="B44" s="81"/>
      <c r="C44" s="81"/>
      <c r="D44" s="121"/>
      <c r="E44" s="81"/>
      <c r="F44" s="81"/>
      <c r="G44" s="81"/>
      <c r="H44" s="81"/>
      <c r="I44" s="81"/>
    </row>
    <row r="45" spans="2:9" ht="17.25" customHeight="1">
      <c r="B45" s="81"/>
      <c r="C45" s="81"/>
      <c r="D45" s="121"/>
      <c r="E45" s="81"/>
      <c r="F45" s="81"/>
      <c r="G45" s="81"/>
      <c r="H45" s="81"/>
      <c r="I45" s="81"/>
    </row>
    <row r="46" spans="2:9" ht="17.25" customHeight="1">
      <c r="B46" s="81"/>
      <c r="C46" s="81"/>
      <c r="D46" s="121"/>
      <c r="E46" s="81"/>
      <c r="G46" s="81" t="s">
        <v>370</v>
      </c>
      <c r="H46" s="81"/>
      <c r="I46" s="81"/>
    </row>
    <row r="47" spans="2:9" ht="17.25" customHeight="1">
      <c r="B47" s="81"/>
      <c r="C47" s="81"/>
      <c r="D47" s="121"/>
      <c r="E47" s="81"/>
      <c r="F47" s="81"/>
      <c r="G47" s="81"/>
      <c r="H47" s="81"/>
      <c r="I47" s="81"/>
    </row>
    <row r="48" spans="2:9" ht="17.25" customHeight="1">
      <c r="B48" s="81"/>
      <c r="C48" s="81"/>
      <c r="D48" s="121"/>
      <c r="E48" s="81"/>
      <c r="F48" s="81"/>
      <c r="G48" s="81"/>
      <c r="H48" s="81"/>
      <c r="I48" s="81"/>
    </row>
    <row r="49" spans="1:9" ht="17.25" customHeight="1">
      <c r="A49" s="166" t="s">
        <v>324</v>
      </c>
      <c r="B49" s="166"/>
      <c r="C49" s="166"/>
      <c r="D49" s="166"/>
      <c r="E49" s="166"/>
      <c r="F49" s="166"/>
      <c r="G49" s="166"/>
      <c r="H49" s="166"/>
      <c r="I49" s="166"/>
    </row>
    <row r="50" spans="2:9" ht="17.25" customHeight="1">
      <c r="B50" s="81"/>
      <c r="C50" s="81"/>
      <c r="D50" s="121"/>
      <c r="E50" s="81"/>
      <c r="F50" s="81"/>
      <c r="G50" s="81"/>
      <c r="H50" s="81"/>
      <c r="I50" s="81"/>
    </row>
    <row r="51" spans="1:9" ht="17.25" customHeight="1">
      <c r="A51" s="166" t="s">
        <v>37</v>
      </c>
      <c r="B51" s="166"/>
      <c r="C51" s="166"/>
      <c r="D51" s="166"/>
      <c r="E51" s="166"/>
      <c r="F51" s="166"/>
      <c r="G51" s="166"/>
      <c r="H51" s="166"/>
      <c r="I51" s="166"/>
    </row>
    <row r="52" spans="1:9" ht="17.25" customHeight="1">
      <c r="A52" s="166" t="s">
        <v>371</v>
      </c>
      <c r="B52" s="166"/>
      <c r="C52" s="166"/>
      <c r="D52" s="166"/>
      <c r="E52" s="166"/>
      <c r="F52" s="166"/>
      <c r="G52" s="166"/>
      <c r="H52" s="166"/>
      <c r="I52" s="166"/>
    </row>
    <row r="53" spans="2:9" ht="17.25" customHeight="1">
      <c r="B53" s="81"/>
      <c r="C53" s="81"/>
      <c r="D53" s="121"/>
      <c r="E53" s="81"/>
      <c r="F53" s="81"/>
      <c r="G53" s="81"/>
      <c r="H53" s="81"/>
      <c r="I53" s="81"/>
    </row>
    <row r="54" spans="2:9" ht="17.25" customHeight="1">
      <c r="B54" s="81"/>
      <c r="C54" s="81"/>
      <c r="D54" s="121"/>
      <c r="E54" s="81"/>
      <c r="F54" s="81"/>
      <c r="G54" s="81"/>
      <c r="H54" s="81"/>
      <c r="I54" s="81"/>
    </row>
    <row r="55" spans="1:9" ht="15">
      <c r="A55" s="126"/>
      <c r="B55" s="127" t="s">
        <v>325</v>
      </c>
      <c r="C55" s="127"/>
      <c r="D55" s="128"/>
      <c r="E55" s="127"/>
      <c r="F55" s="127"/>
      <c r="G55" s="127"/>
      <c r="H55" s="127"/>
      <c r="I55" s="127"/>
    </row>
    <row r="56" spans="1:9" ht="15">
      <c r="A56" s="126"/>
      <c r="B56" s="127" t="s">
        <v>326</v>
      </c>
      <c r="C56" s="127"/>
      <c r="D56" s="128"/>
      <c r="E56" s="127"/>
      <c r="F56" s="127"/>
      <c r="G56" s="127"/>
      <c r="H56" s="127"/>
      <c r="I56" s="127"/>
    </row>
    <row r="57" spans="1:9" ht="15">
      <c r="A57" s="126"/>
      <c r="B57" s="127"/>
      <c r="C57" s="127"/>
      <c r="D57" s="128"/>
      <c r="E57" s="127"/>
      <c r="F57" s="127"/>
      <c r="G57" s="127"/>
      <c r="H57" s="127"/>
      <c r="I57" s="127"/>
    </row>
    <row r="58" spans="1:9" ht="15.75">
      <c r="A58" s="126"/>
      <c r="B58" s="127"/>
      <c r="C58" s="127"/>
      <c r="D58" s="128"/>
      <c r="E58" s="168" t="s">
        <v>327</v>
      </c>
      <c r="F58" s="168"/>
      <c r="G58" s="127"/>
      <c r="I58" s="133" t="s">
        <v>328</v>
      </c>
    </row>
    <row r="59" spans="1:9" ht="15">
      <c r="A59" s="126"/>
      <c r="B59" s="127"/>
      <c r="C59" s="127"/>
      <c r="D59" s="128"/>
      <c r="E59" s="127"/>
      <c r="F59" s="127"/>
      <c r="G59" s="127"/>
      <c r="H59" s="127"/>
      <c r="I59" s="127"/>
    </row>
    <row r="60" spans="1:9" ht="15">
      <c r="A60" s="126"/>
      <c r="B60" s="127" t="s">
        <v>329</v>
      </c>
      <c r="C60" s="127"/>
      <c r="D60" s="128"/>
      <c r="E60" s="169">
        <v>3660</v>
      </c>
      <c r="F60" s="169"/>
      <c r="G60" s="127"/>
      <c r="H60" s="128"/>
      <c r="I60" s="134" t="s">
        <v>330</v>
      </c>
    </row>
    <row r="61" spans="1:9" ht="15">
      <c r="A61" s="126"/>
      <c r="B61" s="127"/>
      <c r="C61" s="127"/>
      <c r="D61" s="128"/>
      <c r="E61" s="169"/>
      <c r="F61" s="169"/>
      <c r="G61" s="127"/>
      <c r="H61" s="130"/>
      <c r="I61" s="130"/>
    </row>
    <row r="62" spans="1:9" ht="15">
      <c r="A62" s="126"/>
      <c r="B62" s="126" t="s">
        <v>375</v>
      </c>
      <c r="C62" s="126"/>
      <c r="D62" s="129"/>
      <c r="E62" s="171">
        <v>702</v>
      </c>
      <c r="F62" s="171"/>
      <c r="G62" s="126"/>
      <c r="H62" s="132"/>
      <c r="I62" s="131" t="s">
        <v>330</v>
      </c>
    </row>
    <row r="63" spans="1:9" ht="15">
      <c r="A63" s="126"/>
      <c r="B63" s="126"/>
      <c r="C63" s="126"/>
      <c r="D63" s="126"/>
      <c r="E63" s="170"/>
      <c r="F63" s="170"/>
      <c r="G63" s="126"/>
      <c r="H63" s="132"/>
      <c r="I63" s="131" t="s">
        <v>330</v>
      </c>
    </row>
    <row r="64" spans="1:9" ht="15">
      <c r="A64" s="126"/>
      <c r="B64" s="126"/>
      <c r="C64" s="126"/>
      <c r="D64" s="126"/>
      <c r="E64" s="126"/>
      <c r="F64" s="126"/>
      <c r="G64" s="126"/>
      <c r="H64" s="126"/>
      <c r="I64" s="126"/>
    </row>
    <row r="65" spans="1:9" ht="15">
      <c r="A65" s="126"/>
      <c r="B65" s="126"/>
      <c r="C65" s="126"/>
      <c r="D65" s="126"/>
      <c r="E65" s="126"/>
      <c r="F65" s="126"/>
      <c r="G65" s="126"/>
      <c r="H65" s="126"/>
      <c r="I65" s="126"/>
    </row>
    <row r="66" spans="1:9" ht="15">
      <c r="A66" s="126"/>
      <c r="B66" s="126" t="s">
        <v>331</v>
      </c>
      <c r="C66" s="126"/>
      <c r="D66" s="126"/>
      <c r="E66" s="126"/>
      <c r="F66" s="126"/>
      <c r="G66" s="126"/>
      <c r="H66" s="126"/>
      <c r="I66" s="126"/>
    </row>
    <row r="67" spans="1:9" ht="15">
      <c r="A67" s="126"/>
      <c r="B67" s="126" t="s">
        <v>332</v>
      </c>
      <c r="C67" s="126"/>
      <c r="D67" s="126"/>
      <c r="E67" s="126"/>
      <c r="F67" s="126"/>
      <c r="G67" s="126"/>
      <c r="H67" s="126"/>
      <c r="I67" s="126"/>
    </row>
    <row r="68" spans="1:9" ht="15">
      <c r="A68" s="126"/>
      <c r="B68" s="126"/>
      <c r="C68" s="126"/>
      <c r="D68" s="126"/>
      <c r="E68" s="126"/>
      <c r="F68" s="126"/>
      <c r="G68" s="126"/>
      <c r="H68" s="126"/>
      <c r="I68" s="126"/>
    </row>
    <row r="69" spans="1:9" ht="15.75">
      <c r="A69" s="126"/>
      <c r="B69" s="126"/>
      <c r="C69" s="126"/>
      <c r="D69" s="126"/>
      <c r="F69" s="133" t="s">
        <v>327</v>
      </c>
      <c r="G69" s="126"/>
      <c r="H69" s="168" t="s">
        <v>328</v>
      </c>
      <c r="I69" s="168"/>
    </row>
    <row r="70" spans="1:9" ht="15">
      <c r="A70" s="126"/>
      <c r="B70" s="126"/>
      <c r="C70" s="126"/>
      <c r="D70" s="126"/>
      <c r="E70" s="126"/>
      <c r="F70" s="126"/>
      <c r="G70" s="126"/>
      <c r="H70" s="126"/>
      <c r="I70" s="126"/>
    </row>
    <row r="71" spans="1:9" ht="15">
      <c r="A71" s="126"/>
      <c r="B71" s="126" t="s">
        <v>333</v>
      </c>
      <c r="C71" s="126"/>
      <c r="D71" s="126"/>
      <c r="E71" s="172"/>
      <c r="F71" s="172"/>
      <c r="G71" s="126"/>
      <c r="H71" s="170"/>
      <c r="I71" s="170"/>
    </row>
    <row r="72" spans="1:9" ht="15">
      <c r="A72" s="126"/>
      <c r="B72" s="126" t="s">
        <v>334</v>
      </c>
      <c r="C72" s="126"/>
      <c r="D72" s="126"/>
      <c r="E72" s="126"/>
      <c r="F72" s="126" t="s">
        <v>372</v>
      </c>
      <c r="G72" s="126"/>
      <c r="H72" s="126"/>
      <c r="I72" s="129">
        <v>7208.37</v>
      </c>
    </row>
    <row r="73" spans="1:9" ht="15">
      <c r="A73" s="126"/>
      <c r="B73" s="126"/>
      <c r="C73" s="126"/>
      <c r="D73" s="126"/>
      <c r="E73" s="126"/>
      <c r="F73" s="126"/>
      <c r="G73" s="126"/>
      <c r="H73" s="126"/>
      <c r="I73" s="129"/>
    </row>
    <row r="74" spans="1:9" ht="15">
      <c r="A74" s="126"/>
      <c r="B74" s="126" t="s">
        <v>335</v>
      </c>
      <c r="C74" s="126"/>
      <c r="D74" s="126"/>
      <c r="E74" s="170"/>
      <c r="F74" s="170"/>
      <c r="G74" s="126"/>
      <c r="H74" s="170"/>
      <c r="I74" s="170"/>
    </row>
    <row r="75" spans="1:9" ht="15">
      <c r="A75" s="126"/>
      <c r="B75" s="126" t="s">
        <v>334</v>
      </c>
      <c r="C75" s="126"/>
      <c r="D75" s="126"/>
      <c r="E75" s="126"/>
      <c r="F75" s="129">
        <v>18179.73</v>
      </c>
      <c r="G75" s="126"/>
      <c r="H75" s="126"/>
      <c r="I75" s="129">
        <v>11081.73</v>
      </c>
    </row>
    <row r="76" spans="1:9" ht="15">
      <c r="A76" s="126"/>
      <c r="B76" s="126"/>
      <c r="C76" s="126"/>
      <c r="D76" s="126"/>
      <c r="E76" s="126"/>
      <c r="F76" s="126"/>
      <c r="G76" s="126"/>
      <c r="H76" s="126"/>
      <c r="I76" s="126"/>
    </row>
    <row r="77" spans="1:9" ht="15">
      <c r="A77" s="126"/>
      <c r="B77" s="126" t="s">
        <v>373</v>
      </c>
      <c r="C77" s="126"/>
      <c r="D77" s="126"/>
      <c r="E77" s="126"/>
      <c r="F77" s="126"/>
      <c r="G77" s="126"/>
      <c r="H77" s="126"/>
      <c r="I77" s="126"/>
    </row>
    <row r="78" spans="1:9" ht="15">
      <c r="A78" s="126"/>
      <c r="B78" s="126" t="s">
        <v>374</v>
      </c>
      <c r="C78" s="126"/>
      <c r="D78" s="126"/>
      <c r="E78" s="126"/>
      <c r="F78" s="129">
        <v>14865.97</v>
      </c>
      <c r="G78" s="126"/>
      <c r="H78" s="126"/>
      <c r="I78" s="126">
        <v>396.58</v>
      </c>
    </row>
    <row r="79" spans="1:9" ht="15">
      <c r="A79" s="126"/>
      <c r="B79" s="126"/>
      <c r="C79" s="126"/>
      <c r="D79" s="126"/>
      <c r="E79" s="126"/>
      <c r="F79" s="126"/>
      <c r="G79" s="126"/>
      <c r="H79" s="126"/>
      <c r="I79" s="126"/>
    </row>
    <row r="80" spans="1:9" ht="15">
      <c r="A80" s="126"/>
      <c r="B80" s="126"/>
      <c r="C80" s="126"/>
      <c r="D80" s="126"/>
      <c r="E80" s="126"/>
      <c r="F80" s="126"/>
      <c r="G80" s="126"/>
      <c r="H80" s="126"/>
      <c r="I80" s="126"/>
    </row>
    <row r="81" spans="1:9" ht="15">
      <c r="A81" s="126"/>
      <c r="B81" s="126"/>
      <c r="C81" s="126"/>
      <c r="D81" s="126"/>
      <c r="E81" s="126"/>
      <c r="F81" s="126"/>
      <c r="G81" s="126"/>
      <c r="H81" s="126"/>
      <c r="I81" s="126"/>
    </row>
    <row r="82" spans="1:9" ht="15">
      <c r="A82" s="126"/>
      <c r="B82" s="126"/>
      <c r="C82" s="126"/>
      <c r="D82" s="126"/>
      <c r="E82" s="126"/>
      <c r="F82" s="126"/>
      <c r="G82" s="126"/>
      <c r="H82" s="126"/>
      <c r="I82" s="126"/>
    </row>
    <row r="83" spans="1:9" ht="15">
      <c r="A83" s="126"/>
      <c r="B83" s="126"/>
      <c r="C83" s="126"/>
      <c r="D83" s="126"/>
      <c r="E83" s="126"/>
      <c r="F83" s="126"/>
      <c r="G83" s="126"/>
      <c r="H83" s="126"/>
      <c r="I83" s="126"/>
    </row>
    <row r="84" spans="1:9" ht="15">
      <c r="A84" s="126"/>
      <c r="B84" s="126"/>
      <c r="C84" s="126"/>
      <c r="D84" s="126"/>
      <c r="E84" s="126"/>
      <c r="F84" s="126"/>
      <c r="G84" s="126"/>
      <c r="H84" s="126"/>
      <c r="I84" s="126"/>
    </row>
    <row r="85" spans="1:9" ht="15">
      <c r="A85" s="126"/>
      <c r="B85" s="126"/>
      <c r="C85" s="126"/>
      <c r="D85" s="126"/>
      <c r="E85" s="126"/>
      <c r="F85" s="126"/>
      <c r="G85" s="126"/>
      <c r="H85" s="126"/>
      <c r="I85" s="126"/>
    </row>
    <row r="86" spans="1:9" ht="15">
      <c r="A86" s="126"/>
      <c r="B86" s="126"/>
      <c r="C86" s="126"/>
      <c r="D86" s="126"/>
      <c r="E86" s="126"/>
      <c r="F86" s="126"/>
      <c r="G86" s="126"/>
      <c r="H86" s="126"/>
      <c r="I86" s="126"/>
    </row>
    <row r="87" spans="1:9" ht="15">
      <c r="A87" s="126"/>
      <c r="B87" s="126"/>
      <c r="C87" s="126"/>
      <c r="D87" s="126"/>
      <c r="E87" s="126"/>
      <c r="F87" s="126"/>
      <c r="G87" s="126"/>
      <c r="H87" s="126"/>
      <c r="I87" s="126"/>
    </row>
    <row r="88" spans="1:9" ht="15">
      <c r="A88" s="126"/>
      <c r="B88" s="126"/>
      <c r="C88" s="126"/>
      <c r="D88" s="126"/>
      <c r="E88" s="126"/>
      <c r="F88" s="126"/>
      <c r="G88" s="126"/>
      <c r="H88" s="126"/>
      <c r="I88" s="126"/>
    </row>
    <row r="89" spans="1:9" ht="15">
      <c r="A89" s="126"/>
      <c r="B89" s="126"/>
      <c r="C89" s="126"/>
      <c r="D89" s="126"/>
      <c r="E89" s="126"/>
      <c r="F89" s="126"/>
      <c r="G89" s="126"/>
      <c r="H89" s="126"/>
      <c r="I89" s="126"/>
    </row>
    <row r="90" spans="1:9" ht="15">
      <c r="A90" s="126"/>
      <c r="B90" s="126"/>
      <c r="C90" s="126"/>
      <c r="D90" s="126"/>
      <c r="E90" s="126"/>
      <c r="F90" s="126"/>
      <c r="G90" s="126"/>
      <c r="H90" s="126"/>
      <c r="I90" s="126"/>
    </row>
    <row r="91" spans="1:9" ht="15">
      <c r="A91" s="126"/>
      <c r="B91" s="126"/>
      <c r="C91" s="126"/>
      <c r="D91" s="126"/>
      <c r="E91" s="126"/>
      <c r="F91" s="126"/>
      <c r="G91" s="126"/>
      <c r="H91" s="126"/>
      <c r="I91" s="126"/>
    </row>
    <row r="92" spans="1:9" ht="15">
      <c r="A92" s="126"/>
      <c r="B92" s="126"/>
      <c r="C92" s="126"/>
      <c r="D92" s="126"/>
      <c r="E92" s="126"/>
      <c r="F92" s="126"/>
      <c r="G92" s="126"/>
      <c r="H92" s="126"/>
      <c r="I92" s="126"/>
    </row>
    <row r="93" spans="1:9" ht="15">
      <c r="A93" s="126"/>
      <c r="B93" s="126"/>
      <c r="C93" s="126"/>
      <c r="D93" s="126"/>
      <c r="E93" s="126"/>
      <c r="F93" s="126"/>
      <c r="G93" s="126"/>
      <c r="H93" s="126"/>
      <c r="I93" s="126"/>
    </row>
    <row r="94" spans="1:9" ht="15">
      <c r="A94" s="126"/>
      <c r="B94" s="126"/>
      <c r="C94" s="126"/>
      <c r="D94" s="126"/>
      <c r="E94" s="126"/>
      <c r="F94" s="126"/>
      <c r="G94" s="126"/>
      <c r="H94" s="126"/>
      <c r="I94" s="126"/>
    </row>
    <row r="95" spans="1:9" ht="15">
      <c r="A95" s="126"/>
      <c r="B95" s="126"/>
      <c r="C95" s="126"/>
      <c r="D95" s="126"/>
      <c r="E95" s="126"/>
      <c r="F95" s="126"/>
      <c r="G95" s="126"/>
      <c r="H95" s="126"/>
      <c r="I95" s="126"/>
    </row>
    <row r="96" spans="1:9" ht="15">
      <c r="A96" s="126"/>
      <c r="B96" s="126"/>
      <c r="C96" s="126"/>
      <c r="D96" s="126"/>
      <c r="E96" s="126"/>
      <c r="F96" s="126"/>
      <c r="G96" s="126"/>
      <c r="H96" s="126"/>
      <c r="I96" s="126"/>
    </row>
    <row r="97" spans="1:9" ht="15">
      <c r="A97" s="126"/>
      <c r="B97" s="126"/>
      <c r="C97" s="126"/>
      <c r="D97" s="126"/>
      <c r="E97" s="126"/>
      <c r="F97" s="126"/>
      <c r="G97" s="126"/>
      <c r="H97" s="126"/>
      <c r="I97" s="126"/>
    </row>
    <row r="98" spans="1:9" ht="15">
      <c r="A98" s="126"/>
      <c r="B98" s="126"/>
      <c r="C98" s="126"/>
      <c r="D98" s="126"/>
      <c r="E98" s="126"/>
      <c r="F98" s="126"/>
      <c r="G98" s="126"/>
      <c r="H98" s="126"/>
      <c r="I98" s="126"/>
    </row>
    <row r="99" spans="1:9" ht="15">
      <c r="A99" s="126"/>
      <c r="B99" s="126"/>
      <c r="C99" s="126"/>
      <c r="D99" s="126"/>
      <c r="E99" s="126"/>
      <c r="F99" s="126"/>
      <c r="G99" s="126"/>
      <c r="H99" s="126"/>
      <c r="I99" s="126"/>
    </row>
    <row r="100" spans="1:9" ht="15">
      <c r="A100" s="126"/>
      <c r="B100" s="126"/>
      <c r="C100" s="126"/>
      <c r="D100" s="126"/>
      <c r="E100" s="126"/>
      <c r="F100" s="126"/>
      <c r="G100" s="126"/>
      <c r="H100" s="126"/>
      <c r="I100" s="126"/>
    </row>
    <row r="101" spans="1:9" ht="15">
      <c r="A101" s="126"/>
      <c r="B101" s="126"/>
      <c r="C101" s="126"/>
      <c r="D101" s="126"/>
      <c r="E101" s="126"/>
      <c r="F101" s="126"/>
      <c r="G101" s="126"/>
      <c r="H101" s="126"/>
      <c r="I101" s="126"/>
    </row>
  </sheetData>
  <mergeCells count="15">
    <mergeCell ref="E71:F71"/>
    <mergeCell ref="E74:F74"/>
    <mergeCell ref="H71:I71"/>
    <mergeCell ref="H74:I74"/>
    <mergeCell ref="E63:F63"/>
    <mergeCell ref="H69:I69"/>
    <mergeCell ref="E61:F61"/>
    <mergeCell ref="E62:F62"/>
    <mergeCell ref="A52:I52"/>
    <mergeCell ref="E58:F58"/>
    <mergeCell ref="E60:F60"/>
    <mergeCell ref="A4:I4"/>
    <mergeCell ref="A6:I6"/>
    <mergeCell ref="A49:I49"/>
    <mergeCell ref="A51:I5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44">
      <selection activeCell="B44" sqref="B44:C44"/>
    </sheetView>
  </sheetViews>
  <sheetFormatPr defaultColWidth="9.140625" defaultRowHeight="12.75"/>
  <cols>
    <col min="1" max="1" width="21.28125" style="0" customWidth="1"/>
    <col min="2" max="2" width="14.28125" style="0" customWidth="1"/>
    <col min="3" max="3" width="0.13671875" style="0" hidden="1" customWidth="1"/>
    <col min="4" max="4" width="14.57421875" style="0" customWidth="1"/>
    <col min="5" max="5" width="22.57421875" style="0" customWidth="1"/>
    <col min="6" max="7" width="14.28125" style="0" customWidth="1"/>
  </cols>
  <sheetData>
    <row r="1" spans="1:7" ht="21" customHeight="1">
      <c r="A1" s="155" t="s">
        <v>377</v>
      </c>
      <c r="B1" s="156"/>
      <c r="C1" s="75" t="s">
        <v>285</v>
      </c>
      <c r="D1" s="191" t="s">
        <v>207</v>
      </c>
      <c r="E1" s="191"/>
      <c r="F1" s="179" t="s">
        <v>208</v>
      </c>
      <c r="G1" s="180"/>
    </row>
    <row r="2" spans="1:7" ht="13.5" customHeight="1">
      <c r="A2" s="157"/>
      <c r="B2" s="158"/>
      <c r="C2" s="76"/>
      <c r="D2" s="183" t="s">
        <v>283</v>
      </c>
      <c r="E2" s="183"/>
      <c r="F2" s="175" t="s">
        <v>306</v>
      </c>
      <c r="G2" s="176"/>
    </row>
    <row r="3" spans="1:7" ht="13.5" customHeight="1">
      <c r="A3" s="77"/>
      <c r="B3" s="78"/>
      <c r="C3" s="76"/>
      <c r="D3" s="183" t="s">
        <v>284</v>
      </c>
      <c r="E3" s="183"/>
      <c r="F3" s="175" t="s">
        <v>307</v>
      </c>
      <c r="G3" s="176"/>
    </row>
    <row r="4" spans="1:7" ht="12" customHeight="1">
      <c r="A4" s="77"/>
      <c r="B4" s="78"/>
      <c r="C4" s="76"/>
      <c r="D4" s="183" t="s">
        <v>286</v>
      </c>
      <c r="E4" s="183"/>
      <c r="F4" s="69"/>
      <c r="G4" s="70"/>
    </row>
    <row r="5" spans="1:7" ht="15.75" customHeight="1">
      <c r="A5" s="79"/>
      <c r="B5" s="80"/>
      <c r="C5" s="76"/>
      <c r="D5" s="183" t="s">
        <v>283</v>
      </c>
      <c r="E5" s="183"/>
      <c r="F5" s="181"/>
      <c r="G5" s="182"/>
    </row>
    <row r="6" spans="1:7" ht="15.75" customHeight="1">
      <c r="A6" s="160" t="s">
        <v>206</v>
      </c>
      <c r="B6" s="161"/>
      <c r="C6" s="76"/>
      <c r="D6" s="183" t="s">
        <v>287</v>
      </c>
      <c r="E6" s="183"/>
      <c r="F6" s="185" t="s">
        <v>209</v>
      </c>
      <c r="G6" s="186"/>
    </row>
    <row r="7" spans="1:7" ht="18.75" customHeight="1">
      <c r="A7" s="177" t="s">
        <v>308</v>
      </c>
      <c r="B7" s="178"/>
      <c r="C7" s="162" t="s">
        <v>368</v>
      </c>
      <c r="D7" s="162"/>
      <c r="E7" s="162"/>
      <c r="F7" s="79"/>
      <c r="G7" s="80"/>
    </row>
    <row r="8" spans="1:7" ht="0.75" customHeight="1" thickBot="1">
      <c r="A8" s="71"/>
      <c r="B8" s="72"/>
      <c r="C8" s="68"/>
      <c r="D8" s="68"/>
      <c r="E8" s="68"/>
      <c r="F8" s="73"/>
      <c r="G8" s="74"/>
    </row>
    <row r="9" spans="1:7" ht="23.25" customHeight="1">
      <c r="A9" s="173" t="s">
        <v>210</v>
      </c>
      <c r="B9" s="187" t="s">
        <v>213</v>
      </c>
      <c r="C9" s="86"/>
      <c r="D9" s="187" t="s">
        <v>211</v>
      </c>
      <c r="E9" s="173" t="s">
        <v>212</v>
      </c>
      <c r="F9" s="190" t="s">
        <v>213</v>
      </c>
      <c r="G9" s="190" t="s">
        <v>211</v>
      </c>
    </row>
    <row r="10" spans="1:7" ht="12.75" customHeight="1">
      <c r="A10" s="174"/>
      <c r="B10" s="188"/>
      <c r="C10" s="87"/>
      <c r="D10" s="188"/>
      <c r="E10" s="189"/>
      <c r="F10" s="159"/>
      <c r="G10" s="159"/>
    </row>
    <row r="11" spans="1:7" ht="15.75" customHeight="1">
      <c r="A11" s="113" t="s">
        <v>214</v>
      </c>
      <c r="B11" s="112">
        <f>B12+B13</f>
        <v>35872653.94</v>
      </c>
      <c r="C11" s="110"/>
      <c r="D11" s="112">
        <f>D12+D13</f>
        <v>21091721.82</v>
      </c>
      <c r="E11" s="113" t="s">
        <v>215</v>
      </c>
      <c r="F11" s="112">
        <f>F12+F13+F16+F17+F18+F19</f>
        <v>35682368.43</v>
      </c>
      <c r="G11" s="112">
        <f>G12+G13+G16+G17+G18+G19</f>
        <v>20876500.52</v>
      </c>
    </row>
    <row r="12" spans="1:7" ht="28.5" customHeight="1">
      <c r="A12" s="113" t="s">
        <v>216</v>
      </c>
      <c r="B12" s="110"/>
      <c r="C12" s="110"/>
      <c r="D12" s="110">
        <v>14887.57</v>
      </c>
      <c r="E12" s="113" t="s">
        <v>217</v>
      </c>
      <c r="F12" s="110">
        <v>35598991.03</v>
      </c>
      <c r="G12" s="110">
        <v>20901436.31</v>
      </c>
    </row>
    <row r="13" spans="1:7" ht="25.5" customHeight="1">
      <c r="A13" s="114" t="s">
        <v>218</v>
      </c>
      <c r="B13" s="110">
        <f>B14+B20</f>
        <v>35872653.94</v>
      </c>
      <c r="C13" s="110"/>
      <c r="D13" s="110">
        <f>D14+D20+D21</f>
        <v>21076834.25</v>
      </c>
      <c r="E13" s="113" t="s">
        <v>219</v>
      </c>
      <c r="F13" s="110">
        <f>F14</f>
        <v>83377.4</v>
      </c>
      <c r="G13" s="110">
        <f>G15</f>
        <v>-24935.79</v>
      </c>
    </row>
    <row r="14" spans="1:7" ht="19.5" customHeight="1">
      <c r="A14" s="113" t="s">
        <v>220</v>
      </c>
      <c r="B14" s="110">
        <f>SUM(B15:B19)</f>
        <v>34726590.97</v>
      </c>
      <c r="C14" s="110"/>
      <c r="D14" s="110">
        <f>SUM(D15:D19)</f>
        <v>19321012.01</v>
      </c>
      <c r="E14" s="115" t="s">
        <v>221</v>
      </c>
      <c r="F14" s="110">
        <v>83377.4</v>
      </c>
      <c r="G14" s="110"/>
    </row>
    <row r="15" spans="1:7" ht="18" customHeight="1">
      <c r="A15" s="115" t="s">
        <v>222</v>
      </c>
      <c r="B15" s="110"/>
      <c r="C15" s="110"/>
      <c r="D15" s="110"/>
      <c r="E15" s="115" t="s">
        <v>223</v>
      </c>
      <c r="F15" s="110"/>
      <c r="G15" s="110">
        <v>-24935.79</v>
      </c>
    </row>
    <row r="16" spans="1:7" ht="39" customHeight="1">
      <c r="A16" s="115" t="s">
        <v>224</v>
      </c>
      <c r="B16" s="110">
        <v>31114121.84</v>
      </c>
      <c r="C16" s="110"/>
      <c r="D16" s="110">
        <v>16336479.53</v>
      </c>
      <c r="E16" s="113" t="s">
        <v>225</v>
      </c>
      <c r="F16" s="110"/>
      <c r="G16" s="110"/>
    </row>
    <row r="17" spans="1:7" ht="22.5" customHeight="1">
      <c r="A17" s="115" t="s">
        <v>226</v>
      </c>
      <c r="B17" s="110">
        <v>963251.06</v>
      </c>
      <c r="C17" s="110"/>
      <c r="D17" s="110">
        <v>513936.4</v>
      </c>
      <c r="E17" s="113" t="s">
        <v>227</v>
      </c>
      <c r="F17" s="110"/>
      <c r="G17" s="110"/>
    </row>
    <row r="18" spans="1:7" ht="34.5" customHeight="1">
      <c r="A18" s="115" t="s">
        <v>228</v>
      </c>
      <c r="B18" s="110">
        <v>2614586.19</v>
      </c>
      <c r="C18" s="110"/>
      <c r="D18" s="110">
        <v>2419483.96</v>
      </c>
      <c r="E18" s="113" t="s">
        <v>229</v>
      </c>
      <c r="F18" s="110"/>
      <c r="G18" s="110"/>
    </row>
    <row r="19" spans="1:7" ht="12.75">
      <c r="A19" s="115" t="s">
        <v>230</v>
      </c>
      <c r="B19" s="110">
        <v>34631.88</v>
      </c>
      <c r="C19" s="110"/>
      <c r="D19" s="110">
        <v>51112.12</v>
      </c>
      <c r="E19" s="113" t="s">
        <v>231</v>
      </c>
      <c r="F19" s="110"/>
      <c r="G19" s="110"/>
    </row>
    <row r="20" spans="1:7" ht="34.5" customHeight="1">
      <c r="A20" s="113" t="s">
        <v>232</v>
      </c>
      <c r="B20" s="110">
        <v>1146062.97</v>
      </c>
      <c r="C20" s="110"/>
      <c r="D20" s="110">
        <v>1755822.24</v>
      </c>
      <c r="E20" s="113" t="s">
        <v>233</v>
      </c>
      <c r="F20" s="112"/>
      <c r="G20" s="110"/>
    </row>
    <row r="21" spans="1:7" ht="28.5" customHeight="1">
      <c r="A21" s="113" t="s">
        <v>234</v>
      </c>
      <c r="B21" s="110"/>
      <c r="C21" s="110"/>
      <c r="D21" s="110"/>
      <c r="E21" s="115" t="s">
        <v>235</v>
      </c>
      <c r="F21" s="110"/>
      <c r="G21" s="110"/>
    </row>
    <row r="22" spans="1:7" ht="23.25" customHeight="1">
      <c r="A22" s="113" t="s">
        <v>236</v>
      </c>
      <c r="B22" s="110"/>
      <c r="C22" s="110"/>
      <c r="D22" s="110"/>
      <c r="E22" s="115" t="s">
        <v>237</v>
      </c>
      <c r="F22" s="110"/>
      <c r="G22" s="110"/>
    </row>
    <row r="23" spans="1:7" ht="21">
      <c r="A23" s="113" t="s">
        <v>238</v>
      </c>
      <c r="B23" s="110"/>
      <c r="C23" s="110"/>
      <c r="D23" s="110"/>
      <c r="E23" s="113" t="s">
        <v>239</v>
      </c>
      <c r="F23" s="112"/>
      <c r="G23" s="110"/>
    </row>
    <row r="24" spans="1:7" ht="39.75" customHeight="1">
      <c r="A24" s="115" t="s">
        <v>240</v>
      </c>
      <c r="B24" s="110"/>
      <c r="C24" s="110"/>
      <c r="D24" s="110"/>
      <c r="E24" s="113" t="s">
        <v>241</v>
      </c>
      <c r="F24" s="112">
        <f>F25+F35</f>
        <v>1453157.24</v>
      </c>
      <c r="G24" s="112">
        <f>G25+G35</f>
        <v>1415749.96</v>
      </c>
    </row>
    <row r="25" spans="1:7" ht="21">
      <c r="A25" s="115" t="s">
        <v>242</v>
      </c>
      <c r="B25" s="110"/>
      <c r="C25" s="110"/>
      <c r="D25" s="110"/>
      <c r="E25" s="113" t="s">
        <v>243</v>
      </c>
      <c r="F25" s="110">
        <f>SUM(F26:F33)</f>
        <v>1380104</v>
      </c>
      <c r="G25" s="110">
        <f>SUM(G26:G32)</f>
        <v>1343285.8699999999</v>
      </c>
    </row>
    <row r="26" spans="1:7" ht="21">
      <c r="A26" s="115" t="s">
        <v>244</v>
      </c>
      <c r="B26" s="110"/>
      <c r="C26" s="110"/>
      <c r="D26" s="110"/>
      <c r="E26" s="115" t="s">
        <v>245</v>
      </c>
      <c r="F26" s="110">
        <v>465401.93</v>
      </c>
      <c r="G26" s="110">
        <v>464663.13</v>
      </c>
    </row>
    <row r="27" spans="1:7" ht="42.75" customHeight="1">
      <c r="A27" s="113" t="s">
        <v>246</v>
      </c>
      <c r="B27" s="110"/>
      <c r="C27" s="110"/>
      <c r="D27" s="110"/>
      <c r="E27" s="115" t="s">
        <v>247</v>
      </c>
      <c r="F27" s="110">
        <v>171598.66</v>
      </c>
      <c r="G27" s="110">
        <v>103949.33</v>
      </c>
    </row>
    <row r="28" spans="1:7" ht="28.5" customHeight="1">
      <c r="A28" s="113" t="s">
        <v>248</v>
      </c>
      <c r="B28" s="112">
        <f>B29+B35+B41+B45+B46</f>
        <v>1379577.91</v>
      </c>
      <c r="C28" s="110"/>
      <c r="D28" s="112">
        <f>D29+D35+D41+D45+D46</f>
        <v>1279899.2900000003</v>
      </c>
      <c r="E28" s="115" t="s">
        <v>249</v>
      </c>
      <c r="F28" s="110">
        <v>255656.51</v>
      </c>
      <c r="G28" s="110">
        <v>370564.17</v>
      </c>
    </row>
    <row r="29" spans="1:7" ht="26.25" customHeight="1">
      <c r="A29" s="113" t="s">
        <v>250</v>
      </c>
      <c r="B29" s="110">
        <f>SUM(B30:B33)</f>
        <v>105872.18</v>
      </c>
      <c r="C29" s="110"/>
      <c r="D29" s="110">
        <f>SUM(D30:D33)</f>
        <v>133243.82</v>
      </c>
      <c r="E29" s="115" t="s">
        <v>251</v>
      </c>
      <c r="F29" s="110">
        <v>335375.85</v>
      </c>
      <c r="G29" s="110">
        <v>331011.93</v>
      </c>
    </row>
    <row r="30" spans="1:7" ht="18.75" customHeight="1">
      <c r="A30" s="115" t="s">
        <v>252</v>
      </c>
      <c r="B30" s="110">
        <v>93646.42</v>
      </c>
      <c r="C30" s="110"/>
      <c r="D30" s="110">
        <v>130456.56</v>
      </c>
      <c r="E30" s="115" t="s">
        <v>253</v>
      </c>
      <c r="F30" s="110">
        <v>115738.45</v>
      </c>
      <c r="G30" s="110">
        <v>50202.6</v>
      </c>
    </row>
    <row r="31" spans="1:7" ht="42" customHeight="1">
      <c r="A31" s="115" t="s">
        <v>254</v>
      </c>
      <c r="B31" s="110"/>
      <c r="C31" s="110"/>
      <c r="D31" s="110"/>
      <c r="E31" s="115" t="s">
        <v>255</v>
      </c>
      <c r="F31" s="110">
        <v>36332.6</v>
      </c>
      <c r="G31" s="110">
        <v>22894.71</v>
      </c>
    </row>
    <row r="32" spans="1:7" ht="49.5" customHeight="1">
      <c r="A32" s="115" t="s">
        <v>256</v>
      </c>
      <c r="B32" s="110"/>
      <c r="C32" s="110"/>
      <c r="D32" s="110"/>
      <c r="E32" s="115" t="s">
        <v>257</v>
      </c>
      <c r="F32" s="110"/>
      <c r="G32" s="110"/>
    </row>
    <row r="33" spans="1:7" ht="21" customHeight="1">
      <c r="A33" s="115" t="s">
        <v>258</v>
      </c>
      <c r="B33" s="110">
        <v>12225.76</v>
      </c>
      <c r="C33" s="110"/>
      <c r="D33" s="110">
        <v>2787.26</v>
      </c>
      <c r="E33" s="115" t="s">
        <v>259</v>
      </c>
      <c r="F33" s="110"/>
      <c r="G33" s="110"/>
    </row>
    <row r="34" spans="1:7" ht="22.5" customHeight="1">
      <c r="A34" s="116"/>
      <c r="B34" s="111"/>
      <c r="C34" s="111"/>
      <c r="D34" s="111"/>
      <c r="E34" s="116"/>
      <c r="F34" s="111"/>
      <c r="G34" s="111"/>
    </row>
    <row r="35" spans="1:7" ht="28.5" customHeight="1">
      <c r="A35" s="113" t="s">
        <v>260</v>
      </c>
      <c r="B35" s="110">
        <f>SUM(B36:C40)</f>
        <v>1054963.64</v>
      </c>
      <c r="C35" s="110"/>
      <c r="D35" s="110">
        <f>SUM(D36:D40)</f>
        <v>836986.74</v>
      </c>
      <c r="E35" s="113" t="s">
        <v>261</v>
      </c>
      <c r="F35" s="110">
        <f>F36+F37</f>
        <v>73053.24</v>
      </c>
      <c r="G35" s="110">
        <f>SUM(G36:G37)</f>
        <v>72464.09</v>
      </c>
    </row>
    <row r="36" spans="1:7" ht="28.5" customHeight="1">
      <c r="A36" s="115" t="s">
        <v>262</v>
      </c>
      <c r="B36" s="184">
        <v>633599.69</v>
      </c>
      <c r="C36" s="184"/>
      <c r="D36" s="110">
        <v>552169.73</v>
      </c>
      <c r="E36" s="115" t="s">
        <v>263</v>
      </c>
      <c r="F36" s="110">
        <v>73053.24</v>
      </c>
      <c r="G36" s="110">
        <v>72464.09</v>
      </c>
    </row>
    <row r="37" spans="1:7" ht="29.25" customHeight="1">
      <c r="A37" s="115" t="s">
        <v>264</v>
      </c>
      <c r="B37" s="184">
        <v>313864.38</v>
      </c>
      <c r="C37" s="184"/>
      <c r="D37" s="110">
        <v>203008.31</v>
      </c>
      <c r="E37" s="115" t="s">
        <v>265</v>
      </c>
      <c r="F37" s="110"/>
      <c r="G37" s="110"/>
    </row>
    <row r="38" spans="1:7" ht="42.75" customHeight="1">
      <c r="A38" s="115" t="s">
        <v>266</v>
      </c>
      <c r="B38" s="184"/>
      <c r="C38" s="184"/>
      <c r="D38" s="110"/>
      <c r="E38" s="113" t="s">
        <v>267</v>
      </c>
      <c r="F38" s="112">
        <f>SUM(F39:F40)</f>
        <v>116706.18</v>
      </c>
      <c r="G38" s="112">
        <f>SUM(G39:G40)</f>
        <v>79370.63</v>
      </c>
    </row>
    <row r="39" spans="1:7" ht="45" customHeight="1">
      <c r="A39" s="115" t="s">
        <v>268</v>
      </c>
      <c r="B39" s="184">
        <v>107499.57</v>
      </c>
      <c r="C39" s="184"/>
      <c r="D39" s="110">
        <v>81808.7</v>
      </c>
      <c r="E39" s="113" t="s">
        <v>269</v>
      </c>
      <c r="F39" s="110"/>
      <c r="G39" s="110"/>
    </row>
    <row r="40" spans="1:7" ht="67.5" customHeight="1">
      <c r="A40" s="115" t="s">
        <v>270</v>
      </c>
      <c r="B40" s="184"/>
      <c r="C40" s="184"/>
      <c r="D40" s="110"/>
      <c r="E40" s="113" t="s">
        <v>271</v>
      </c>
      <c r="F40" s="110">
        <v>116706.18</v>
      </c>
      <c r="G40" s="110">
        <v>79370.63</v>
      </c>
    </row>
    <row r="41" spans="1:7" ht="12.75">
      <c r="A41" s="113" t="s">
        <v>272</v>
      </c>
      <c r="B41" s="184">
        <f>SUM(B42:C44)</f>
        <v>216232.33000000002</v>
      </c>
      <c r="C41" s="184"/>
      <c r="D41" s="110">
        <f>SUM(D42:D44)</f>
        <v>307648.39</v>
      </c>
      <c r="E41" s="113" t="s">
        <v>273</v>
      </c>
      <c r="F41" s="112"/>
      <c r="G41" s="112"/>
    </row>
    <row r="42" spans="1:7" ht="27.75" customHeight="1">
      <c r="A42" s="115" t="s">
        <v>274</v>
      </c>
      <c r="B42" s="184">
        <v>2454.16</v>
      </c>
      <c r="C42" s="184"/>
      <c r="D42" s="110">
        <v>990.37</v>
      </c>
      <c r="E42" s="115"/>
      <c r="F42" s="110"/>
      <c r="G42" s="110"/>
    </row>
    <row r="43" spans="1:7" ht="45" customHeight="1">
      <c r="A43" s="115" t="s">
        <v>275</v>
      </c>
      <c r="B43" s="184">
        <v>213778.17</v>
      </c>
      <c r="C43" s="184"/>
      <c r="D43" s="110">
        <v>306658.02</v>
      </c>
      <c r="E43" s="115"/>
      <c r="F43" s="110"/>
      <c r="G43" s="110"/>
    </row>
    <row r="44" spans="1:7" ht="30" customHeight="1">
      <c r="A44" s="115" t="s">
        <v>276</v>
      </c>
      <c r="B44" s="184"/>
      <c r="C44" s="184"/>
      <c r="D44" s="110"/>
      <c r="E44" s="115"/>
      <c r="F44" s="110"/>
      <c r="G44" s="110"/>
    </row>
    <row r="45" spans="1:7" ht="21">
      <c r="A45" s="113" t="s">
        <v>277</v>
      </c>
      <c r="B45" s="184"/>
      <c r="C45" s="184"/>
      <c r="D45" s="110"/>
      <c r="E45" s="115"/>
      <c r="F45" s="110"/>
      <c r="G45" s="110"/>
    </row>
    <row r="46" spans="1:7" ht="32.25" customHeight="1">
      <c r="A46" s="113" t="s">
        <v>278</v>
      </c>
      <c r="B46" s="184">
        <v>2509.76</v>
      </c>
      <c r="C46" s="184"/>
      <c r="D46" s="110">
        <v>2020.34</v>
      </c>
      <c r="E46" s="115"/>
      <c r="F46" s="110"/>
      <c r="G46" s="110"/>
    </row>
    <row r="47" spans="1:7" ht="17.25" customHeight="1">
      <c r="A47" s="113" t="s">
        <v>279</v>
      </c>
      <c r="B47" s="163"/>
      <c r="C47" s="163"/>
      <c r="D47" s="110"/>
      <c r="E47" s="115"/>
      <c r="F47" s="110"/>
      <c r="G47" s="110"/>
    </row>
    <row r="48" spans="1:7" ht="12.75">
      <c r="A48" s="117"/>
      <c r="B48" s="184"/>
      <c r="C48" s="184"/>
      <c r="D48" s="110"/>
      <c r="E48" s="115"/>
      <c r="F48" s="110"/>
      <c r="G48" s="110"/>
    </row>
    <row r="49" spans="1:7" ht="18" customHeight="1">
      <c r="A49" s="88" t="s">
        <v>280</v>
      </c>
      <c r="B49" s="163">
        <f>B11+B28+B47</f>
        <v>37252231.849999994</v>
      </c>
      <c r="C49" s="163"/>
      <c r="D49" s="112">
        <f>D11+D28+D47</f>
        <v>22371621.11</v>
      </c>
      <c r="E49" s="88" t="s">
        <v>281</v>
      </c>
      <c r="F49" s="112">
        <f>F11+F24+F38+F41+F23+F20</f>
        <v>37252231.85</v>
      </c>
      <c r="G49" s="112">
        <f>G11+G20+G23+G24+G38+G41</f>
        <v>22371621.11</v>
      </c>
    </row>
    <row r="50" spans="1:5" ht="12.75">
      <c r="A50" s="82"/>
      <c r="E50" s="81"/>
    </row>
    <row r="51" ht="12.75">
      <c r="A51" s="82" t="s">
        <v>288</v>
      </c>
    </row>
    <row r="52" ht="12.75">
      <c r="A52" s="83" t="s">
        <v>289</v>
      </c>
    </row>
    <row r="53" ht="12.75">
      <c r="A53" s="82" t="s">
        <v>290</v>
      </c>
    </row>
    <row r="54" ht="12.75">
      <c r="A54" s="89" t="s">
        <v>363</v>
      </c>
    </row>
    <row r="55" ht="12.75">
      <c r="A55" s="85" t="s">
        <v>364</v>
      </c>
    </row>
    <row r="56" ht="12.75">
      <c r="A56" s="85" t="s">
        <v>378</v>
      </c>
    </row>
    <row r="57" ht="12.75">
      <c r="A57" s="84"/>
    </row>
    <row r="58" ht="12.75">
      <c r="A58" s="85"/>
    </row>
    <row r="59" spans="1:4" ht="12.75">
      <c r="A59" s="85"/>
      <c r="D59" t="s">
        <v>369</v>
      </c>
    </row>
    <row r="60" spans="1:6" ht="12.75">
      <c r="A60" s="81" t="s">
        <v>291</v>
      </c>
      <c r="D60" t="s">
        <v>292</v>
      </c>
      <c r="F60" t="s">
        <v>293</v>
      </c>
    </row>
    <row r="61" spans="1:6" ht="12.75">
      <c r="A61" s="81" t="s">
        <v>294</v>
      </c>
      <c r="D61" t="s">
        <v>295</v>
      </c>
      <c r="F61" t="s">
        <v>296</v>
      </c>
    </row>
    <row r="62" ht="12.75">
      <c r="A62" s="81"/>
    </row>
  </sheetData>
  <mergeCells count="35">
    <mergeCell ref="B49:C49"/>
    <mergeCell ref="B9:B10"/>
    <mergeCell ref="A1:B2"/>
    <mergeCell ref="D1:E1"/>
    <mergeCell ref="D2:E2"/>
    <mergeCell ref="D5:E5"/>
    <mergeCell ref="D3:E3"/>
    <mergeCell ref="D4:E4"/>
    <mergeCell ref="B47:C47"/>
    <mergeCell ref="B48:C48"/>
    <mergeCell ref="B45:C45"/>
    <mergeCell ref="B46:C46"/>
    <mergeCell ref="B43:C43"/>
    <mergeCell ref="B44:C44"/>
    <mergeCell ref="B41:C41"/>
    <mergeCell ref="B42:C42"/>
    <mergeCell ref="B39:C39"/>
    <mergeCell ref="B40:C40"/>
    <mergeCell ref="B37:C37"/>
    <mergeCell ref="B38:C38"/>
    <mergeCell ref="B36:C36"/>
    <mergeCell ref="F6:G6"/>
    <mergeCell ref="D9:D10"/>
    <mergeCell ref="E9:E10"/>
    <mergeCell ref="F9:F10"/>
    <mergeCell ref="G9:G10"/>
    <mergeCell ref="A6:B6"/>
    <mergeCell ref="C7:E7"/>
    <mergeCell ref="A9:A10"/>
    <mergeCell ref="F3:G3"/>
    <mergeCell ref="A7:B7"/>
    <mergeCell ref="F1:G1"/>
    <mergeCell ref="F2:G2"/>
    <mergeCell ref="F5:G5"/>
    <mergeCell ref="D6:E6"/>
  </mergeCells>
  <printOptions/>
  <pageMargins left="0" right="0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7"/>
  <sheetViews>
    <sheetView workbookViewId="0" topLeftCell="A1">
      <selection activeCell="A9" sqref="A9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9.7109375" style="0" bestFit="1" customWidth="1"/>
    <col min="4" max="4" width="10.8515625" style="0" customWidth="1"/>
    <col min="5" max="5" width="10.00390625" style="0" customWidth="1"/>
    <col min="6" max="6" width="16.00390625" style="0" customWidth="1"/>
    <col min="7" max="7" width="12.421875" style="0" customWidth="1"/>
    <col min="8" max="8" width="13.8515625" style="0" customWidth="1"/>
  </cols>
  <sheetData>
    <row r="2" spans="1:9" ht="15">
      <c r="A2" s="167" t="s">
        <v>193</v>
      </c>
      <c r="B2" s="167"/>
      <c r="C2" s="167"/>
      <c r="D2" s="167"/>
      <c r="E2" s="167"/>
      <c r="F2" s="167"/>
      <c r="G2" s="167"/>
      <c r="H2" s="167"/>
      <c r="I2" s="67"/>
    </row>
    <row r="4" spans="1:9" ht="15">
      <c r="A4" s="167" t="s">
        <v>194</v>
      </c>
      <c r="B4" s="167"/>
      <c r="C4" s="167"/>
      <c r="D4" s="167"/>
      <c r="E4" s="167"/>
      <c r="F4" s="167"/>
      <c r="G4" s="167"/>
      <c r="H4" s="167"/>
      <c r="I4" s="67"/>
    </row>
    <row r="6" spans="1:9" ht="15">
      <c r="A6" s="167" t="s">
        <v>37</v>
      </c>
      <c r="B6" s="167"/>
      <c r="C6" s="167"/>
      <c r="D6" s="167"/>
      <c r="E6" s="167"/>
      <c r="F6" s="167"/>
      <c r="G6" s="167"/>
      <c r="H6" s="167"/>
      <c r="I6" s="67"/>
    </row>
    <row r="8" spans="1:9" ht="15">
      <c r="A8" s="167" t="s">
        <v>403</v>
      </c>
      <c r="B8" s="167"/>
      <c r="C8" s="167"/>
      <c r="D8" s="167"/>
      <c r="E8" s="167"/>
      <c r="F8" s="167"/>
      <c r="G8" s="167"/>
      <c r="H8" s="167"/>
      <c r="I8" s="67"/>
    </row>
    <row r="10" spans="1:9" ht="12.75">
      <c r="A10" s="13"/>
      <c r="B10" s="13"/>
      <c r="C10" s="13"/>
      <c r="D10" s="13"/>
      <c r="E10" s="13"/>
      <c r="F10" s="13"/>
      <c r="G10" s="192" t="s">
        <v>197</v>
      </c>
      <c r="H10" s="192"/>
      <c r="I10" s="8"/>
    </row>
    <row r="11" spans="1:9" ht="12.75">
      <c r="A11" s="61" t="s">
        <v>195</v>
      </c>
      <c r="B11" s="62" t="s">
        <v>196</v>
      </c>
      <c r="C11" s="165" t="s">
        <v>3</v>
      </c>
      <c r="D11" s="165"/>
      <c r="E11" s="165"/>
      <c r="F11" s="165"/>
      <c r="G11" s="61" t="s">
        <v>198</v>
      </c>
      <c r="H11" s="61" t="s">
        <v>199</v>
      </c>
      <c r="I11" s="8"/>
    </row>
    <row r="12" spans="1:9" ht="12.75">
      <c r="A12" s="14"/>
      <c r="B12" s="14"/>
      <c r="C12" s="14"/>
      <c r="D12" s="14"/>
      <c r="E12" s="14"/>
      <c r="F12" s="14"/>
      <c r="G12" s="14"/>
      <c r="H12" s="14"/>
      <c r="I12" s="8"/>
    </row>
    <row r="14" spans="3:8" ht="12.75">
      <c r="C14" s="3"/>
      <c r="G14" s="63"/>
      <c r="H14" s="63"/>
    </row>
    <row r="15" spans="1:8" ht="12.75">
      <c r="A15">
        <v>900</v>
      </c>
      <c r="B15">
        <v>90002</v>
      </c>
      <c r="C15" s="3" t="s">
        <v>200</v>
      </c>
      <c r="G15" s="63">
        <v>270000</v>
      </c>
      <c r="H15" s="63">
        <v>270000</v>
      </c>
    </row>
    <row r="16" spans="3:8" ht="12.75">
      <c r="C16" s="3" t="s">
        <v>201</v>
      </c>
      <c r="G16" s="63"/>
      <c r="H16" s="63"/>
    </row>
    <row r="17" spans="3:8" ht="12.75">
      <c r="C17" s="3" t="s">
        <v>202</v>
      </c>
      <c r="H17" s="63"/>
    </row>
    <row r="18" spans="3:8" ht="12.75">
      <c r="C18" s="3"/>
      <c r="H18" s="63"/>
    </row>
    <row r="19" spans="1:8" ht="12.75">
      <c r="A19" t="s">
        <v>454</v>
      </c>
      <c r="C19" s="3"/>
      <c r="H19" s="63"/>
    </row>
    <row r="20" spans="1:8" ht="12.75">
      <c r="A20" t="s">
        <v>455</v>
      </c>
      <c r="C20" s="3"/>
      <c r="H20" s="63"/>
    </row>
    <row r="21" spans="1:8" ht="12.75">
      <c r="A21" t="s">
        <v>456</v>
      </c>
      <c r="C21" s="3"/>
      <c r="G21" s="63"/>
      <c r="H21" s="63"/>
    </row>
    <row r="22" spans="3:8" ht="12.75">
      <c r="C22" s="3"/>
      <c r="G22" s="63"/>
      <c r="H22" s="63"/>
    </row>
    <row r="23" spans="3:8" ht="12.75">
      <c r="C23" s="3"/>
      <c r="G23" s="63"/>
      <c r="H23" s="63"/>
    </row>
    <row r="24" spans="1:8" ht="12.75">
      <c r="A24">
        <v>900</v>
      </c>
      <c r="B24">
        <v>90017</v>
      </c>
      <c r="C24" s="3" t="s">
        <v>341</v>
      </c>
      <c r="D24" s="3"/>
      <c r="E24" s="3"/>
      <c r="F24" s="3"/>
      <c r="G24" s="63">
        <v>38000</v>
      </c>
      <c r="H24" s="63">
        <v>38000</v>
      </c>
    </row>
    <row r="25" spans="3:8" ht="12.75">
      <c r="C25" s="3" t="s">
        <v>392</v>
      </c>
      <c r="D25" s="3"/>
      <c r="E25" s="3"/>
      <c r="F25" s="3"/>
      <c r="G25" s="63"/>
      <c r="H25" s="63"/>
    </row>
    <row r="26" spans="3:8" ht="12.75">
      <c r="C26" s="3"/>
      <c r="D26" s="3"/>
      <c r="E26" s="3"/>
      <c r="F26" s="3"/>
      <c r="G26" s="63"/>
      <c r="H26" s="63"/>
    </row>
    <row r="27" spans="1:8" ht="12.75">
      <c r="A27" t="s">
        <v>381</v>
      </c>
      <c r="C27" s="3"/>
      <c r="D27" s="3"/>
      <c r="E27" s="3"/>
      <c r="F27" s="3"/>
      <c r="G27" s="63"/>
      <c r="H27" s="63"/>
    </row>
    <row r="28" spans="1:8" ht="12.75">
      <c r="A28" t="s">
        <v>439</v>
      </c>
      <c r="C28" s="3"/>
      <c r="D28" s="3"/>
      <c r="E28" s="3"/>
      <c r="F28" s="3"/>
      <c r="G28" s="63"/>
      <c r="H28" s="63"/>
    </row>
    <row r="29" spans="3:8" ht="12.75">
      <c r="C29" s="3"/>
      <c r="D29" s="3"/>
      <c r="E29" s="3"/>
      <c r="F29" s="3"/>
      <c r="G29" s="63"/>
      <c r="H29" s="63"/>
    </row>
    <row r="30" spans="3:8" ht="12.75">
      <c r="C30" s="3"/>
      <c r="D30" s="3"/>
      <c r="E30" s="3"/>
      <c r="F30" s="3"/>
      <c r="G30" s="63"/>
      <c r="H30" s="63"/>
    </row>
    <row r="31" spans="1:8" ht="12.75">
      <c r="A31">
        <v>900</v>
      </c>
      <c r="B31">
        <v>90017</v>
      </c>
      <c r="C31" s="3" t="s">
        <v>342</v>
      </c>
      <c r="D31" s="3"/>
      <c r="E31" s="3"/>
      <c r="F31" s="3"/>
      <c r="G31" s="63"/>
      <c r="H31" s="63"/>
    </row>
    <row r="32" spans="1:8" ht="12.75">
      <c r="A32" t="s">
        <v>285</v>
      </c>
      <c r="C32" s="3" t="s">
        <v>343</v>
      </c>
      <c r="D32" s="3"/>
      <c r="E32" s="3"/>
      <c r="F32" s="3"/>
      <c r="G32" s="63">
        <v>790000</v>
      </c>
      <c r="H32" s="63">
        <v>789302.87</v>
      </c>
    </row>
    <row r="33" spans="3:8" ht="12.75">
      <c r="C33" s="3"/>
      <c r="D33" s="3"/>
      <c r="E33" s="3"/>
      <c r="F33" s="3"/>
      <c r="G33" s="63"/>
      <c r="H33" s="63"/>
    </row>
    <row r="34" spans="3:8" ht="12.75">
      <c r="C34" s="3"/>
      <c r="D34" s="3"/>
      <c r="E34" s="3"/>
      <c r="F34" s="3"/>
      <c r="G34" s="63"/>
      <c r="H34" s="63"/>
    </row>
    <row r="35" spans="1:8" ht="12.75">
      <c r="A35" t="s">
        <v>380</v>
      </c>
      <c r="C35" s="3"/>
      <c r="D35" s="3"/>
      <c r="E35" s="3"/>
      <c r="F35" s="3"/>
      <c r="G35" s="63"/>
      <c r="H35" s="63"/>
    </row>
    <row r="36" spans="1:8" ht="12.75">
      <c r="A36" t="s">
        <v>440</v>
      </c>
      <c r="C36" s="3"/>
      <c r="D36" s="3"/>
      <c r="E36" s="3"/>
      <c r="F36" s="3"/>
      <c r="G36" s="63"/>
      <c r="H36" s="63"/>
    </row>
    <row r="37" spans="1:8" ht="12.75">
      <c r="A37" t="s">
        <v>441</v>
      </c>
      <c r="C37" s="3"/>
      <c r="D37" s="3"/>
      <c r="E37" s="3"/>
      <c r="F37" s="3"/>
      <c r="G37" s="63"/>
      <c r="H37" s="63"/>
    </row>
    <row r="38" spans="1:8" ht="12.75">
      <c r="A38" t="s">
        <v>442</v>
      </c>
      <c r="B38" s="3" t="s">
        <v>443</v>
      </c>
      <c r="C38" s="3"/>
      <c r="D38" s="3"/>
      <c r="E38" s="3"/>
      <c r="F38" s="3"/>
      <c r="G38" s="63"/>
      <c r="H38" s="63"/>
    </row>
    <row r="39" spans="2:8" ht="12.75">
      <c r="B39" s="3" t="s">
        <v>444</v>
      </c>
      <c r="C39" s="3"/>
      <c r="D39" s="3"/>
      <c r="E39" s="3"/>
      <c r="F39" s="3"/>
      <c r="G39" s="63"/>
      <c r="H39" s="63"/>
    </row>
    <row r="40" spans="1:8" ht="12.75">
      <c r="A40" t="s">
        <v>445</v>
      </c>
      <c r="B40" s="3"/>
      <c r="C40" s="3"/>
      <c r="D40" s="3"/>
      <c r="E40" s="3"/>
      <c r="F40" s="3"/>
      <c r="G40" s="63"/>
      <c r="H40" s="63"/>
    </row>
    <row r="41" spans="2:8" ht="12.75">
      <c r="B41" s="3" t="s">
        <v>446</v>
      </c>
      <c r="C41" s="3"/>
      <c r="D41" s="3"/>
      <c r="E41" s="3"/>
      <c r="F41" s="3"/>
      <c r="G41" s="63"/>
      <c r="H41" s="63"/>
    </row>
    <row r="42" spans="2:8" ht="12.75">
      <c r="B42" s="3" t="s">
        <v>448</v>
      </c>
      <c r="C42" s="3"/>
      <c r="D42" s="3"/>
      <c r="E42" s="3"/>
      <c r="F42" s="3"/>
      <c r="G42" s="63"/>
      <c r="H42" s="63"/>
    </row>
    <row r="43" spans="1:8" ht="12.75">
      <c r="A43" t="s">
        <v>447</v>
      </c>
      <c r="B43" s="3"/>
      <c r="C43" s="3"/>
      <c r="D43" s="3"/>
      <c r="E43" s="3"/>
      <c r="F43" s="3"/>
      <c r="G43" s="63"/>
      <c r="H43" s="63"/>
    </row>
    <row r="44" spans="2:8" ht="12.75">
      <c r="B44" s="3" t="s">
        <v>448</v>
      </c>
      <c r="C44" s="3"/>
      <c r="D44" s="3"/>
      <c r="E44" s="3"/>
      <c r="F44" s="3"/>
      <c r="G44" s="63"/>
      <c r="H44" s="63"/>
    </row>
    <row r="45" spans="2:8" ht="12.75">
      <c r="B45" s="3" t="s">
        <v>449</v>
      </c>
      <c r="C45" s="3"/>
      <c r="D45" s="3"/>
      <c r="E45" s="3"/>
      <c r="F45" s="3"/>
      <c r="G45" s="63"/>
      <c r="H45" s="63"/>
    </row>
    <row r="46" spans="1:8" ht="12.75">
      <c r="A46" t="s">
        <v>450</v>
      </c>
      <c r="B46" s="3"/>
      <c r="C46" s="3"/>
      <c r="D46" s="3"/>
      <c r="E46" s="3"/>
      <c r="F46" s="3"/>
      <c r="G46" s="63"/>
      <c r="H46" s="63"/>
    </row>
    <row r="47" spans="2:8" ht="12.75">
      <c r="B47" s="3" t="s">
        <v>451</v>
      </c>
      <c r="C47" s="3"/>
      <c r="D47" s="3"/>
      <c r="E47" s="3"/>
      <c r="F47" s="3"/>
      <c r="G47" s="63"/>
      <c r="H47" s="63"/>
    </row>
    <row r="48" spans="2:8" ht="12.75">
      <c r="B48" s="3" t="s">
        <v>452</v>
      </c>
      <c r="C48" s="3"/>
      <c r="D48" s="3"/>
      <c r="E48" s="3"/>
      <c r="F48" s="3"/>
      <c r="G48" s="63"/>
      <c r="H48" s="63"/>
    </row>
    <row r="49" spans="1:8" ht="12.75">
      <c r="A49" t="s">
        <v>453</v>
      </c>
      <c r="B49" s="3"/>
      <c r="C49" s="3"/>
      <c r="D49" s="3"/>
      <c r="E49" s="3"/>
      <c r="F49" s="3"/>
      <c r="G49" s="63"/>
      <c r="H49" s="63"/>
    </row>
    <row r="50" spans="3:8" ht="12.75">
      <c r="C50" s="3"/>
      <c r="D50" s="3"/>
      <c r="E50" s="3"/>
      <c r="F50" s="3"/>
      <c r="G50" s="63"/>
      <c r="H50" s="63"/>
    </row>
    <row r="51" spans="1:9" ht="12.75">
      <c r="A51" s="13"/>
      <c r="B51" s="13"/>
      <c r="C51" s="52"/>
      <c r="D51" s="52"/>
      <c r="E51" s="52"/>
      <c r="F51" s="52"/>
      <c r="G51" s="64"/>
      <c r="H51" s="64"/>
      <c r="I51" s="8"/>
    </row>
    <row r="52" spans="1:9" ht="12.75">
      <c r="A52" s="8"/>
      <c r="B52" s="8"/>
      <c r="C52" s="54" t="s">
        <v>31</v>
      </c>
      <c r="D52" s="54"/>
      <c r="E52" s="54"/>
      <c r="F52" s="54"/>
      <c r="G52" s="65">
        <f>SUM(G15+G24+G32)</f>
        <v>1098000</v>
      </c>
      <c r="H52" s="65">
        <f>H15+H24+H32</f>
        <v>1097302.87</v>
      </c>
      <c r="I52" s="8"/>
    </row>
    <row r="53" spans="1:9" ht="12.75">
      <c r="A53" s="14"/>
      <c r="B53" s="14"/>
      <c r="C53" s="55"/>
      <c r="D53" s="55"/>
      <c r="E53" s="55"/>
      <c r="F53" s="55"/>
      <c r="G53" s="66"/>
      <c r="H53" s="66"/>
      <c r="I53" s="8"/>
    </row>
    <row r="54" spans="3:8" ht="12.75">
      <c r="C54" s="3"/>
      <c r="D54" s="3"/>
      <c r="E54" s="3"/>
      <c r="F54" s="3"/>
      <c r="G54" s="63"/>
      <c r="H54" s="63"/>
    </row>
    <row r="55" spans="2:8" ht="12.75">
      <c r="B55" s="3" t="s">
        <v>457</v>
      </c>
      <c r="D55" s="3"/>
      <c r="E55" s="3"/>
      <c r="F55" s="3"/>
      <c r="G55" s="63"/>
      <c r="H55" s="63"/>
    </row>
    <row r="56" spans="3:8" ht="12.75">
      <c r="C56" s="3"/>
      <c r="D56" s="3"/>
      <c r="E56" s="3"/>
      <c r="F56" s="3"/>
      <c r="G56" s="63"/>
      <c r="H56" s="63"/>
    </row>
    <row r="57" spans="3:8" ht="12.75">
      <c r="C57" s="3"/>
      <c r="D57" s="3"/>
      <c r="E57" s="3"/>
      <c r="F57" s="3"/>
      <c r="G57" s="63"/>
      <c r="H57" s="63"/>
    </row>
    <row r="58" spans="3:8" ht="12.75">
      <c r="C58" s="3"/>
      <c r="D58" s="3"/>
      <c r="E58" s="3"/>
      <c r="F58" s="3"/>
      <c r="G58" s="63"/>
      <c r="H58" s="63"/>
    </row>
    <row r="59" spans="3:8" ht="12.75">
      <c r="C59" s="3"/>
      <c r="D59" s="3"/>
      <c r="E59" s="3"/>
      <c r="F59" s="3"/>
      <c r="G59" s="63"/>
      <c r="H59" s="63"/>
    </row>
    <row r="60" spans="3:8" ht="12.75">
      <c r="C60" s="3"/>
      <c r="D60" s="3"/>
      <c r="E60" s="3"/>
      <c r="F60" s="3"/>
      <c r="G60" s="63"/>
      <c r="H60" s="63"/>
    </row>
    <row r="61" spans="3:8" ht="12.75">
      <c r="C61" s="3"/>
      <c r="D61" s="3"/>
      <c r="E61" s="3"/>
      <c r="F61" s="3"/>
      <c r="G61" s="63"/>
      <c r="H61" s="63"/>
    </row>
    <row r="62" spans="7:8" ht="12.75">
      <c r="G62" s="63"/>
      <c r="H62" s="63"/>
    </row>
    <row r="63" spans="7:8" ht="12.75">
      <c r="G63" s="63"/>
      <c r="H63" s="63"/>
    </row>
    <row r="64" ht="12.75">
      <c r="G64" s="63"/>
    </row>
    <row r="65" ht="12.75">
      <c r="G65" s="63"/>
    </row>
    <row r="66" ht="12.75">
      <c r="G66" s="63"/>
    </row>
    <row r="67" ht="12.75">
      <c r="G67" s="63"/>
    </row>
    <row r="68" ht="12.75">
      <c r="G68" s="63"/>
    </row>
    <row r="69" ht="12.75">
      <c r="G69" s="63"/>
    </row>
    <row r="70" ht="12.75">
      <c r="G70" s="63"/>
    </row>
    <row r="71" ht="12.75">
      <c r="G71" s="63"/>
    </row>
    <row r="72" ht="12.75">
      <c r="G72" s="63"/>
    </row>
    <row r="73" ht="12.75">
      <c r="G73" s="63"/>
    </row>
    <row r="74" ht="12.75">
      <c r="G74" s="63"/>
    </row>
    <row r="75" ht="12.75">
      <c r="G75" s="63"/>
    </row>
    <row r="76" ht="12.75">
      <c r="G76" s="63"/>
    </row>
    <row r="77" ht="12.75">
      <c r="G77" s="63"/>
    </row>
    <row r="78" ht="12.75">
      <c r="G78" s="63"/>
    </row>
    <row r="79" ht="12.75">
      <c r="G79" s="63"/>
    </row>
    <row r="80" ht="12.75">
      <c r="G80" s="63"/>
    </row>
    <row r="81" ht="12.75">
      <c r="G81" s="63"/>
    </row>
    <row r="82" ht="12.75">
      <c r="G82" s="63"/>
    </row>
    <row r="83" ht="12.75">
      <c r="G83" s="63"/>
    </row>
    <row r="84" ht="12.75">
      <c r="G84" s="63"/>
    </row>
    <row r="85" ht="12.75">
      <c r="G85" s="63"/>
    </row>
    <row r="86" ht="12.75">
      <c r="G86" s="63"/>
    </row>
    <row r="87" ht="12.75">
      <c r="G87" s="63"/>
    </row>
  </sheetData>
  <mergeCells count="6">
    <mergeCell ref="G10:H10"/>
    <mergeCell ref="C11:F11"/>
    <mergeCell ref="A2:H2"/>
    <mergeCell ref="A4:H4"/>
    <mergeCell ref="A6:H6"/>
    <mergeCell ref="A8:H8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3">
      <selection activeCell="B43" sqref="B43"/>
    </sheetView>
  </sheetViews>
  <sheetFormatPr defaultColWidth="9.140625" defaultRowHeight="12.75"/>
  <cols>
    <col min="1" max="1" width="8.140625" style="0" customWidth="1"/>
    <col min="2" max="2" width="9.7109375" style="0" bestFit="1" customWidth="1"/>
    <col min="7" max="7" width="9.8515625" style="0" customWidth="1"/>
    <col min="8" max="8" width="10.00390625" style="0" customWidth="1"/>
  </cols>
  <sheetData>
    <row r="1" ht="12.75">
      <c r="A1" s="1"/>
    </row>
    <row r="3" spans="1:9" ht="19.5" customHeight="1">
      <c r="A3" s="166" t="s">
        <v>0</v>
      </c>
      <c r="B3" s="166"/>
      <c r="C3" s="166"/>
      <c r="D3" s="166"/>
      <c r="E3" s="166"/>
      <c r="F3" s="166"/>
      <c r="G3" s="166"/>
      <c r="H3" s="166"/>
      <c r="I3" s="166"/>
    </row>
    <row r="5" spans="1:9" ht="15.75">
      <c r="A5" s="166" t="s">
        <v>1</v>
      </c>
      <c r="B5" s="166"/>
      <c r="C5" s="166"/>
      <c r="D5" s="166"/>
      <c r="E5" s="166"/>
      <c r="F5" s="166"/>
      <c r="G5" s="166"/>
      <c r="H5" s="166"/>
      <c r="I5" s="166"/>
    </row>
    <row r="7" spans="1:9" ht="15.75">
      <c r="A7" s="166" t="s">
        <v>403</v>
      </c>
      <c r="B7" s="166"/>
      <c r="C7" s="166"/>
      <c r="D7" s="166"/>
      <c r="E7" s="166"/>
      <c r="F7" s="166"/>
      <c r="G7" s="166"/>
      <c r="H7" s="166"/>
      <c r="I7" s="166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13"/>
      <c r="B11" s="13"/>
      <c r="C11" s="13"/>
      <c r="D11" s="13"/>
      <c r="E11" s="13"/>
      <c r="F11" s="13"/>
      <c r="G11" s="164" t="s">
        <v>4</v>
      </c>
      <c r="H11" s="164"/>
      <c r="I11" s="17"/>
    </row>
    <row r="12" spans="1:9" ht="12.75">
      <c r="A12" s="9" t="s">
        <v>2</v>
      </c>
      <c r="B12" s="165" t="s">
        <v>3</v>
      </c>
      <c r="C12" s="165"/>
      <c r="D12" s="165"/>
      <c r="E12" s="165"/>
      <c r="F12" s="8"/>
      <c r="G12" s="9" t="s">
        <v>5</v>
      </c>
      <c r="H12" s="8" t="s">
        <v>6</v>
      </c>
      <c r="I12" s="8"/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5" spans="1:8" ht="12.75">
      <c r="A15" s="4" t="s">
        <v>7</v>
      </c>
      <c r="B15" t="s">
        <v>8</v>
      </c>
      <c r="G15" s="7">
        <f>SUM(G16:G18)</f>
        <v>6147</v>
      </c>
      <c r="H15" s="7">
        <f>SUM(H16:H18)</f>
        <v>6010</v>
      </c>
    </row>
    <row r="16" spans="2:8" ht="12.75">
      <c r="B16" s="3" t="s">
        <v>9</v>
      </c>
      <c r="G16" s="7">
        <v>6053</v>
      </c>
      <c r="H16" s="6">
        <v>5913</v>
      </c>
    </row>
    <row r="17" spans="2:8" ht="12.75">
      <c r="B17" s="3" t="s">
        <v>10</v>
      </c>
      <c r="C17" s="3"/>
      <c r="G17" s="7">
        <v>72</v>
      </c>
      <c r="H17" s="6">
        <v>77</v>
      </c>
    </row>
    <row r="18" spans="2:8" ht="12.75">
      <c r="B18" s="3" t="s">
        <v>11</v>
      </c>
      <c r="C18" s="3"/>
      <c r="G18" s="7">
        <v>22</v>
      </c>
      <c r="H18" s="6">
        <v>20</v>
      </c>
    </row>
    <row r="19" spans="1:8" ht="12.75">
      <c r="A19" s="4" t="s">
        <v>12</v>
      </c>
      <c r="B19" s="3" t="s">
        <v>13</v>
      </c>
      <c r="C19" s="3"/>
      <c r="G19" s="7">
        <f>SUM(G20:G21)</f>
        <v>2374</v>
      </c>
      <c r="H19" s="7">
        <f>SUM(H20:H21)</f>
        <v>2394</v>
      </c>
    </row>
    <row r="20" spans="2:8" ht="12.75">
      <c r="B20" s="3" t="s">
        <v>14</v>
      </c>
      <c r="C20" s="3"/>
      <c r="G20" s="7">
        <v>2356</v>
      </c>
      <c r="H20" s="6">
        <v>2376</v>
      </c>
    </row>
    <row r="21" spans="2:8" ht="12.75">
      <c r="B21" s="3" t="s">
        <v>15</v>
      </c>
      <c r="C21" s="3"/>
      <c r="G21" s="7">
        <v>18</v>
      </c>
      <c r="H21" s="6">
        <v>18</v>
      </c>
    </row>
    <row r="22" spans="1:8" ht="12.75">
      <c r="A22" s="4" t="s">
        <v>16</v>
      </c>
      <c r="B22" s="3" t="s">
        <v>17</v>
      </c>
      <c r="G22" s="7">
        <f>SUM(G23:G26)</f>
        <v>2176</v>
      </c>
      <c r="H22" s="7">
        <f>SUM(H23:H26)</f>
        <v>2218</v>
      </c>
    </row>
    <row r="23" spans="2:8" ht="12.75">
      <c r="B23" s="3" t="s">
        <v>18</v>
      </c>
      <c r="G23" s="7">
        <v>1582</v>
      </c>
      <c r="H23" s="6">
        <v>1621</v>
      </c>
    </row>
    <row r="24" spans="2:8" ht="12.75">
      <c r="B24" s="3" t="s">
        <v>19</v>
      </c>
      <c r="C24" s="3"/>
      <c r="D24" s="3"/>
      <c r="G24" s="7">
        <v>504</v>
      </c>
      <c r="H24" s="6">
        <v>498</v>
      </c>
    </row>
    <row r="25" spans="2:8" ht="12.75">
      <c r="B25" s="3" t="s">
        <v>20</v>
      </c>
      <c r="C25" s="3"/>
      <c r="D25" s="3"/>
      <c r="G25" s="7">
        <v>74</v>
      </c>
      <c r="H25" s="6">
        <v>82</v>
      </c>
    </row>
    <row r="26" spans="2:8" ht="12.75">
      <c r="B26" s="3" t="s">
        <v>21</v>
      </c>
      <c r="C26" s="3"/>
      <c r="D26" s="3"/>
      <c r="G26" s="7">
        <v>16</v>
      </c>
      <c r="H26" s="6">
        <v>17</v>
      </c>
    </row>
    <row r="27" spans="1:8" ht="12.75">
      <c r="A27" s="4" t="s">
        <v>22</v>
      </c>
      <c r="B27" s="3" t="s">
        <v>23</v>
      </c>
      <c r="C27" s="3"/>
      <c r="D27" s="3"/>
      <c r="G27" s="7">
        <v>700</v>
      </c>
      <c r="H27" s="6">
        <v>695</v>
      </c>
    </row>
    <row r="28" spans="2:7" ht="12.75">
      <c r="B28" s="3"/>
      <c r="C28" s="3"/>
      <c r="D28" s="3"/>
      <c r="G28" s="7"/>
    </row>
    <row r="29" spans="1:9" ht="21" customHeight="1">
      <c r="A29" s="11"/>
      <c r="B29" s="16" t="s">
        <v>24</v>
      </c>
      <c r="C29" s="16"/>
      <c r="D29" s="16"/>
      <c r="E29" s="11"/>
      <c r="F29" s="11"/>
      <c r="G29" s="15">
        <f>SUM(G15+G19+G22+G27)</f>
        <v>11397</v>
      </c>
      <c r="H29" s="12">
        <f>SUM(H15+H19+H22+H27)</f>
        <v>11317</v>
      </c>
      <c r="I29" s="11"/>
    </row>
    <row r="30" ht="12.75">
      <c r="G30" s="7"/>
    </row>
    <row r="31" spans="1:8" ht="12.75">
      <c r="A31" s="4" t="s">
        <v>43</v>
      </c>
      <c r="B31" s="5" t="s">
        <v>26</v>
      </c>
      <c r="G31" s="7">
        <v>40</v>
      </c>
      <c r="H31">
        <v>40</v>
      </c>
    </row>
    <row r="32" spans="1:8" ht="12.75">
      <c r="A32" s="4" t="s">
        <v>25</v>
      </c>
      <c r="B32" s="5" t="s">
        <v>28</v>
      </c>
      <c r="G32" s="7">
        <v>40</v>
      </c>
      <c r="H32">
        <v>41</v>
      </c>
    </row>
    <row r="33" spans="1:8" ht="12.75">
      <c r="A33" s="4" t="s">
        <v>27</v>
      </c>
      <c r="B33" s="5" t="s">
        <v>30</v>
      </c>
      <c r="G33" s="7">
        <v>1050</v>
      </c>
      <c r="H33">
        <v>1050</v>
      </c>
    </row>
    <row r="34" ht="12.75">
      <c r="G34" s="7"/>
    </row>
    <row r="35" spans="1:9" ht="21" customHeight="1">
      <c r="A35" s="11"/>
      <c r="B35" s="11" t="s">
        <v>31</v>
      </c>
      <c r="C35" s="11"/>
      <c r="D35" s="11"/>
      <c r="E35" s="11"/>
      <c r="F35" s="11"/>
      <c r="G35" s="15">
        <f>SUM(G29:G33)</f>
        <v>12527</v>
      </c>
      <c r="H35" s="12">
        <f>SUM(H29:H33)</f>
        <v>12448</v>
      </c>
      <c r="I35" s="11"/>
    </row>
    <row r="36" ht="12.75">
      <c r="G36" s="7"/>
    </row>
    <row r="37" spans="2:7" ht="12.75">
      <c r="B37" t="s">
        <v>32</v>
      </c>
      <c r="G37" s="7"/>
    </row>
    <row r="38" spans="2:8" ht="12.75">
      <c r="B38" t="s">
        <v>33</v>
      </c>
      <c r="G38">
        <v>-215</v>
      </c>
      <c r="H38">
        <v>-215</v>
      </c>
    </row>
    <row r="39" ht="12.75">
      <c r="G39" s="7"/>
    </row>
    <row r="40" spans="1:9" ht="21" customHeight="1">
      <c r="A40" s="11"/>
      <c r="B40" s="11" t="s">
        <v>34</v>
      </c>
      <c r="C40" s="11"/>
      <c r="D40" s="11"/>
      <c r="E40" s="11"/>
      <c r="F40" s="11"/>
      <c r="G40" s="15">
        <f>SUM(G35+G38)</f>
        <v>12312</v>
      </c>
      <c r="H40" s="12">
        <f>SUM(H35+H38)</f>
        <v>12233</v>
      </c>
      <c r="I40" s="11"/>
    </row>
    <row r="42" ht="12.75">
      <c r="B42" t="s">
        <v>438</v>
      </c>
    </row>
  </sheetData>
  <mergeCells count="5">
    <mergeCell ref="G11:H11"/>
    <mergeCell ref="B12:E12"/>
    <mergeCell ref="A3:I3"/>
    <mergeCell ref="A5:I5"/>
    <mergeCell ref="A7:I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56"/>
  <sheetViews>
    <sheetView workbookViewId="0" topLeftCell="A94">
      <selection activeCell="B62" sqref="B62:B69"/>
    </sheetView>
  </sheetViews>
  <sheetFormatPr defaultColWidth="9.140625" defaultRowHeight="12.75"/>
  <cols>
    <col min="1" max="1" width="3.140625" style="0" customWidth="1"/>
    <col min="7" max="7" width="15.28125" style="0" customWidth="1"/>
    <col min="9" max="9" width="3.57421875" style="0" customWidth="1"/>
    <col min="10" max="10" width="11.00390625" style="0" customWidth="1"/>
    <col min="11" max="11" width="9.140625" style="0" hidden="1" customWidth="1"/>
  </cols>
  <sheetData>
    <row r="3" spans="1:10" ht="15.75">
      <c r="A3" s="166" t="s">
        <v>166</v>
      </c>
      <c r="B3" s="166"/>
      <c r="C3" s="166"/>
      <c r="D3" s="166"/>
      <c r="E3" s="166"/>
      <c r="F3" s="166"/>
      <c r="G3" s="166"/>
      <c r="H3" s="166"/>
      <c r="I3" s="166"/>
      <c r="J3" s="166"/>
    </row>
    <row r="5" spans="1:10" ht="15.75">
      <c r="A5" s="166" t="s">
        <v>36</v>
      </c>
      <c r="B5" s="166"/>
      <c r="C5" s="166"/>
      <c r="D5" s="166"/>
      <c r="E5" s="166"/>
      <c r="F5" s="166"/>
      <c r="G5" s="166"/>
      <c r="H5" s="166"/>
      <c r="I5" s="166"/>
      <c r="J5" s="166"/>
    </row>
    <row r="7" spans="1:10" ht="15.75">
      <c r="A7" s="166" t="s">
        <v>37</v>
      </c>
      <c r="B7" s="166"/>
      <c r="C7" s="166"/>
      <c r="D7" s="166"/>
      <c r="E7" s="166"/>
      <c r="F7" s="166"/>
      <c r="G7" s="166"/>
      <c r="H7" s="166"/>
      <c r="I7" s="166"/>
      <c r="J7" s="166"/>
    </row>
    <row r="9" spans="1:10" ht="15.75">
      <c r="A9" s="166" t="s">
        <v>404</v>
      </c>
      <c r="B9" s="166"/>
      <c r="C9" s="166"/>
      <c r="D9" s="166"/>
      <c r="E9" s="166"/>
      <c r="F9" s="166"/>
      <c r="G9" s="166"/>
      <c r="H9" s="166"/>
      <c r="I9" s="166"/>
      <c r="J9" s="166"/>
    </row>
    <row r="11" ht="12.75">
      <c r="J11" s="59" t="s">
        <v>360</v>
      </c>
    </row>
    <row r="12" spans="1:10" ht="12.75">
      <c r="A12" s="13"/>
      <c r="B12" s="13"/>
      <c r="C12" s="13"/>
      <c r="D12" s="13"/>
      <c r="E12" s="13"/>
      <c r="F12" s="13"/>
      <c r="G12" s="13"/>
      <c r="H12" s="193" t="s">
        <v>345</v>
      </c>
      <c r="I12" s="45"/>
      <c r="J12" s="193" t="s">
        <v>346</v>
      </c>
    </row>
    <row r="13" spans="1:10" ht="12.75">
      <c r="A13" s="9" t="s">
        <v>2</v>
      </c>
      <c r="B13" s="196" t="s">
        <v>3</v>
      </c>
      <c r="C13" s="196"/>
      <c r="D13" s="196"/>
      <c r="E13" s="196"/>
      <c r="F13" s="196"/>
      <c r="G13" s="196"/>
      <c r="H13" s="194"/>
      <c r="I13" s="46"/>
      <c r="J13" s="194"/>
    </row>
    <row r="14" spans="1:10" ht="12.75">
      <c r="A14" s="14"/>
      <c r="B14" s="14"/>
      <c r="C14" s="14"/>
      <c r="D14" s="14"/>
      <c r="E14" s="14"/>
      <c r="F14" s="14"/>
      <c r="G14" s="14"/>
      <c r="H14" s="195"/>
      <c r="I14" s="47"/>
      <c r="J14" s="195"/>
    </row>
    <row r="16" spans="1:10" ht="12.75">
      <c r="A16" s="48" t="s">
        <v>7</v>
      </c>
      <c r="B16" s="48" t="s">
        <v>167</v>
      </c>
      <c r="H16" s="49">
        <f>SUM(H18+H37+H55)</f>
        <v>6147</v>
      </c>
      <c r="J16" s="49">
        <f>SUM(J18+J37+J55)</f>
        <v>6133</v>
      </c>
    </row>
    <row r="17" spans="8:10" ht="12.75">
      <c r="H17" s="6"/>
      <c r="J17" s="6"/>
    </row>
    <row r="18" spans="2:10" ht="12.75">
      <c r="B18" t="s">
        <v>168</v>
      </c>
      <c r="H18" s="6">
        <v>4264</v>
      </c>
      <c r="J18" s="6">
        <v>4352</v>
      </c>
    </row>
    <row r="19" spans="2:10" ht="12.75">
      <c r="B19" s="3" t="s">
        <v>169</v>
      </c>
      <c r="C19" s="3"/>
      <c r="D19" s="3"/>
      <c r="E19" s="3"/>
      <c r="F19" s="3"/>
      <c r="G19" s="3"/>
      <c r="H19" s="6"/>
      <c r="J19" s="6"/>
    </row>
    <row r="20" spans="2:10" ht="12.75">
      <c r="B20" s="3" t="s">
        <v>361</v>
      </c>
      <c r="C20" s="3"/>
      <c r="D20" s="3"/>
      <c r="E20" s="3"/>
      <c r="F20" s="3"/>
      <c r="G20" s="3"/>
      <c r="H20" s="6"/>
      <c r="J20" s="6"/>
    </row>
    <row r="21" spans="2:10" ht="12.75">
      <c r="B21" s="3" t="s">
        <v>406</v>
      </c>
      <c r="C21" s="3"/>
      <c r="D21" s="3"/>
      <c r="E21" s="3"/>
      <c r="F21" s="3"/>
      <c r="G21" s="3"/>
      <c r="H21" s="6"/>
      <c r="J21" s="6"/>
    </row>
    <row r="22" spans="2:10" ht="12.75">
      <c r="B22" s="3" t="s">
        <v>407</v>
      </c>
      <c r="C22" s="3"/>
      <c r="D22" s="3"/>
      <c r="E22" s="3"/>
      <c r="F22" s="3"/>
      <c r="G22" s="3"/>
      <c r="H22" s="6"/>
      <c r="J22" s="6"/>
    </row>
    <row r="23" spans="2:10" ht="12.75">
      <c r="B23" s="3" t="s">
        <v>408</v>
      </c>
      <c r="C23" s="3"/>
      <c r="D23" s="3"/>
      <c r="E23" s="3"/>
      <c r="F23" s="3"/>
      <c r="G23" s="3"/>
      <c r="H23" s="6"/>
      <c r="J23" s="6"/>
    </row>
    <row r="24" spans="2:10" ht="12.75">
      <c r="B24" s="3" t="s">
        <v>409</v>
      </c>
      <c r="C24" s="3"/>
      <c r="D24" s="3"/>
      <c r="E24" s="3"/>
      <c r="F24" s="3"/>
      <c r="G24" s="3"/>
      <c r="H24" s="6"/>
      <c r="J24" s="6"/>
    </row>
    <row r="25" spans="2:10" ht="12.75">
      <c r="B25" s="3" t="s">
        <v>410</v>
      </c>
      <c r="C25" s="3"/>
      <c r="D25" s="3"/>
      <c r="E25" s="3"/>
      <c r="F25" s="3"/>
      <c r="G25" s="3"/>
      <c r="H25" s="6"/>
      <c r="J25" s="6"/>
    </row>
    <row r="26" spans="2:10" ht="12.75">
      <c r="B26" s="3" t="s">
        <v>411</v>
      </c>
      <c r="C26" s="3"/>
      <c r="D26" s="3"/>
      <c r="E26" s="3"/>
      <c r="F26" s="3"/>
      <c r="G26" s="3"/>
      <c r="H26" s="6"/>
      <c r="J26" s="6"/>
    </row>
    <row r="27" spans="2:10" ht="12.75">
      <c r="B27" s="3" t="s">
        <v>412</v>
      </c>
      <c r="C27" s="3"/>
      <c r="D27" s="3"/>
      <c r="E27" s="3"/>
      <c r="F27" s="3"/>
      <c r="G27" s="3"/>
      <c r="H27" s="6"/>
      <c r="J27" s="6"/>
    </row>
    <row r="28" spans="2:10" ht="12.75">
      <c r="B28" s="3" t="s">
        <v>413</v>
      </c>
      <c r="C28" s="3"/>
      <c r="D28" s="3"/>
      <c r="E28" s="3"/>
      <c r="F28" s="3"/>
      <c r="G28" s="3"/>
      <c r="H28" s="6"/>
      <c r="J28" s="6"/>
    </row>
    <row r="29" spans="2:10" ht="12.75">
      <c r="B29" s="3" t="s">
        <v>414</v>
      </c>
      <c r="C29" s="3"/>
      <c r="D29" s="3"/>
      <c r="E29" s="3"/>
      <c r="F29" s="3"/>
      <c r="G29" s="3"/>
      <c r="H29" s="6"/>
      <c r="J29" s="6"/>
    </row>
    <row r="30" spans="2:10" ht="12.75">
      <c r="B30" s="3" t="s">
        <v>415</v>
      </c>
      <c r="C30" s="3"/>
      <c r="D30" s="3"/>
      <c r="E30" s="3"/>
      <c r="F30" s="3"/>
      <c r="G30" s="3"/>
      <c r="H30" s="6"/>
      <c r="J30" s="6"/>
    </row>
    <row r="31" spans="2:10" ht="12.75">
      <c r="B31" s="3" t="s">
        <v>426</v>
      </c>
      <c r="C31" s="3"/>
      <c r="D31" s="3"/>
      <c r="E31" s="3"/>
      <c r="F31" s="3"/>
      <c r="G31" s="3"/>
      <c r="H31" s="6"/>
      <c r="J31" s="6"/>
    </row>
    <row r="32" spans="2:10" ht="12.75">
      <c r="B32" s="3" t="s">
        <v>170</v>
      </c>
      <c r="C32" s="3"/>
      <c r="D32" s="3"/>
      <c r="E32" s="3"/>
      <c r="F32" s="3"/>
      <c r="G32" s="3"/>
      <c r="H32" s="6"/>
      <c r="J32" s="6"/>
    </row>
    <row r="33" spans="2:10" ht="12.75">
      <c r="B33" s="3" t="s">
        <v>416</v>
      </c>
      <c r="C33" s="60"/>
      <c r="D33" s="3"/>
      <c r="E33" s="3"/>
      <c r="F33" s="3"/>
      <c r="G33" s="3"/>
      <c r="H33" s="6"/>
      <c r="J33" s="6"/>
    </row>
    <row r="34" spans="2:10" ht="12.75">
      <c r="B34" s="3" t="s">
        <v>171</v>
      </c>
      <c r="C34" s="3"/>
      <c r="D34" s="3"/>
      <c r="E34" s="3"/>
      <c r="F34" s="3"/>
      <c r="G34" s="3"/>
      <c r="H34" s="6"/>
      <c r="J34" s="6"/>
    </row>
    <row r="35" spans="2:10" ht="12.75">
      <c r="B35" s="3"/>
      <c r="C35" s="3"/>
      <c r="D35" s="3"/>
      <c r="E35" s="3"/>
      <c r="F35" s="3"/>
      <c r="G35" s="3"/>
      <c r="H35" s="6"/>
      <c r="J35" s="6"/>
    </row>
    <row r="36" spans="2:10" ht="12.75">
      <c r="B36" s="3"/>
      <c r="C36" s="3"/>
      <c r="D36" s="3"/>
      <c r="E36" s="3"/>
      <c r="F36" s="3"/>
      <c r="G36" s="3"/>
      <c r="H36" s="6"/>
      <c r="J36" s="6"/>
    </row>
    <row r="37" spans="2:10" ht="12.75">
      <c r="B37" s="3" t="s">
        <v>172</v>
      </c>
      <c r="C37" s="3"/>
      <c r="D37" s="3"/>
      <c r="E37" s="3"/>
      <c r="F37" s="3"/>
      <c r="G37" s="3"/>
      <c r="H37" s="6">
        <v>1789</v>
      </c>
      <c r="J37" s="6">
        <v>1674</v>
      </c>
    </row>
    <row r="38" spans="2:10" ht="12.75">
      <c r="B38" s="3" t="s">
        <v>173</v>
      </c>
      <c r="C38" s="3"/>
      <c r="D38" s="3"/>
      <c r="E38" s="3"/>
      <c r="F38" s="3"/>
      <c r="G38" s="3"/>
      <c r="H38" s="6"/>
      <c r="J38" s="6"/>
    </row>
    <row r="39" spans="2:10" ht="12.75">
      <c r="B39" s="3" t="s">
        <v>417</v>
      </c>
      <c r="C39" s="3"/>
      <c r="D39" s="3"/>
      <c r="E39" s="3"/>
      <c r="F39" s="3"/>
      <c r="G39" s="3"/>
      <c r="H39" s="6"/>
      <c r="J39" s="6"/>
    </row>
    <row r="40" spans="2:10" ht="12.75">
      <c r="B40" s="3" t="s">
        <v>418</v>
      </c>
      <c r="C40" s="3"/>
      <c r="D40" s="3"/>
      <c r="E40" s="3"/>
      <c r="F40" s="3"/>
      <c r="G40" s="3"/>
      <c r="H40" s="6"/>
      <c r="J40" s="6"/>
    </row>
    <row r="41" spans="2:10" ht="12.75">
      <c r="B41" s="3" t="s">
        <v>354</v>
      </c>
      <c r="C41" s="3"/>
      <c r="D41" s="3"/>
      <c r="E41" s="3"/>
      <c r="F41" s="3"/>
      <c r="G41" s="3"/>
      <c r="H41" s="6"/>
      <c r="J41" s="6"/>
    </row>
    <row r="42" spans="2:10" ht="12.75">
      <c r="B42" s="3" t="s">
        <v>419</v>
      </c>
      <c r="C42" s="3"/>
      <c r="D42" s="3"/>
      <c r="E42" s="3"/>
      <c r="F42" s="3"/>
      <c r="G42" s="3"/>
      <c r="H42" s="6"/>
      <c r="J42" s="6"/>
    </row>
    <row r="43" spans="2:10" ht="12.75">
      <c r="B43" s="3" t="s">
        <v>388</v>
      </c>
      <c r="C43" s="3"/>
      <c r="D43" s="3"/>
      <c r="E43" s="3"/>
      <c r="F43" s="3"/>
      <c r="G43" s="60"/>
      <c r="H43" s="6"/>
      <c r="J43" s="6"/>
    </row>
    <row r="44" spans="2:10" ht="12.75">
      <c r="B44" s="3" t="s">
        <v>389</v>
      </c>
      <c r="C44" s="3"/>
      <c r="D44" s="60"/>
      <c r="E44" s="3"/>
      <c r="F44" s="3"/>
      <c r="G44" s="3"/>
      <c r="H44" s="6"/>
      <c r="J44" s="6"/>
    </row>
    <row r="45" spans="2:10" ht="12.75">
      <c r="B45" s="3" t="s">
        <v>390</v>
      </c>
      <c r="C45" s="3"/>
      <c r="D45" s="60"/>
      <c r="E45" s="3"/>
      <c r="F45" s="3"/>
      <c r="G45" s="3"/>
      <c r="H45" s="6"/>
      <c r="J45" s="6"/>
    </row>
    <row r="46" spans="2:10" ht="12.75">
      <c r="B46" s="3" t="s">
        <v>420</v>
      </c>
      <c r="C46" s="3"/>
      <c r="D46" s="60"/>
      <c r="E46" s="3"/>
      <c r="F46" s="3"/>
      <c r="G46" s="3"/>
      <c r="H46" s="6"/>
      <c r="J46" s="6"/>
    </row>
    <row r="47" spans="2:10" ht="12.75">
      <c r="B47" s="3" t="s">
        <v>391</v>
      </c>
      <c r="C47" s="3"/>
      <c r="D47" s="3"/>
      <c r="E47" s="3"/>
      <c r="F47" s="3"/>
      <c r="G47" s="3"/>
      <c r="H47" s="6"/>
      <c r="J47" s="6"/>
    </row>
    <row r="48" spans="2:10" ht="12.75">
      <c r="B48" s="3" t="s">
        <v>421</v>
      </c>
      <c r="C48" s="3"/>
      <c r="D48" s="3"/>
      <c r="E48" s="3"/>
      <c r="F48" s="3"/>
      <c r="G48" s="3"/>
      <c r="H48" s="6"/>
      <c r="J48" s="6"/>
    </row>
    <row r="49" spans="2:10" ht="12.75">
      <c r="B49" s="3" t="s">
        <v>422</v>
      </c>
      <c r="C49" s="3"/>
      <c r="D49" s="3"/>
      <c r="E49" s="3"/>
      <c r="F49" s="3"/>
      <c r="G49" s="3"/>
      <c r="H49" s="6"/>
      <c r="J49" s="6"/>
    </row>
    <row r="50" spans="2:10" ht="12.75">
      <c r="B50" s="3" t="s">
        <v>423</v>
      </c>
      <c r="C50" s="3"/>
      <c r="D50" s="3"/>
      <c r="E50" s="3"/>
      <c r="F50" s="3"/>
      <c r="G50" s="3"/>
      <c r="H50" s="6"/>
      <c r="J50" s="6"/>
    </row>
    <row r="51" spans="2:10" ht="12.75">
      <c r="B51" s="3" t="s">
        <v>424</v>
      </c>
      <c r="C51" s="3"/>
      <c r="D51" s="3"/>
      <c r="E51" s="3"/>
      <c r="F51" s="3"/>
      <c r="G51" s="3"/>
      <c r="H51" s="6"/>
      <c r="J51" s="6"/>
    </row>
    <row r="52" spans="2:10" ht="12.75">
      <c r="B52" s="3" t="s">
        <v>425</v>
      </c>
      <c r="C52" s="3"/>
      <c r="D52" s="3"/>
      <c r="E52" s="3"/>
      <c r="F52" s="3"/>
      <c r="G52" s="3"/>
      <c r="H52" s="6"/>
      <c r="J52" s="6"/>
    </row>
    <row r="53" spans="2:10" ht="12.75">
      <c r="B53" s="3" t="s">
        <v>427</v>
      </c>
      <c r="C53" s="3"/>
      <c r="D53" s="3"/>
      <c r="E53" s="3"/>
      <c r="F53" s="3"/>
      <c r="G53" s="3"/>
      <c r="H53" s="6"/>
      <c r="J53" s="6"/>
    </row>
    <row r="54" spans="2:10" ht="12.75">
      <c r="B54" s="3"/>
      <c r="C54" s="3"/>
      <c r="D54" s="3"/>
      <c r="E54" s="3"/>
      <c r="F54" s="3"/>
      <c r="G54" s="3"/>
      <c r="H54" s="6"/>
      <c r="J54" s="6"/>
    </row>
    <row r="55" spans="2:10" ht="12.75">
      <c r="B55" s="3" t="s">
        <v>174</v>
      </c>
      <c r="C55" s="3"/>
      <c r="D55" s="3"/>
      <c r="E55" s="3"/>
      <c r="F55" s="3"/>
      <c r="G55" s="3"/>
      <c r="H55" s="6">
        <v>94</v>
      </c>
      <c r="J55" s="6">
        <v>107</v>
      </c>
    </row>
    <row r="56" spans="2:10" ht="12.75">
      <c r="B56" s="60" t="s">
        <v>362</v>
      </c>
      <c r="C56" s="3"/>
      <c r="D56" s="3"/>
      <c r="E56" s="3"/>
      <c r="F56" s="3"/>
      <c r="G56" s="3"/>
      <c r="H56" s="6"/>
      <c r="J56" s="6"/>
    </row>
    <row r="57" spans="2:10" ht="12.75">
      <c r="B57" s="3" t="s">
        <v>428</v>
      </c>
      <c r="C57" s="3"/>
      <c r="D57" s="3"/>
      <c r="E57" s="60"/>
      <c r="F57" s="3"/>
      <c r="G57" s="3"/>
      <c r="H57" s="6"/>
      <c r="J57" s="6"/>
    </row>
    <row r="58" spans="2:10" ht="12.75">
      <c r="B58" s="3" t="s">
        <v>347</v>
      </c>
      <c r="C58" s="3"/>
      <c r="D58" s="3"/>
      <c r="E58" s="3"/>
      <c r="F58" s="3"/>
      <c r="G58" s="3"/>
      <c r="H58" s="6"/>
      <c r="J58" s="6"/>
    </row>
    <row r="59" spans="2:10" ht="12.75">
      <c r="B59" s="3"/>
      <c r="C59" s="3"/>
      <c r="D59" s="3"/>
      <c r="E59" s="3"/>
      <c r="F59" s="3"/>
      <c r="G59" s="3"/>
      <c r="H59" s="6"/>
      <c r="J59" s="6"/>
    </row>
    <row r="60" spans="2:10" ht="12.75">
      <c r="B60" s="3"/>
      <c r="C60" s="3"/>
      <c r="D60" s="3"/>
      <c r="E60" s="3"/>
      <c r="F60" s="3"/>
      <c r="G60" s="3"/>
      <c r="H60" s="6"/>
      <c r="J60" s="6"/>
    </row>
    <row r="61" spans="2:10" ht="12.75">
      <c r="B61" s="3"/>
      <c r="C61" s="3"/>
      <c r="D61" s="3"/>
      <c r="E61" s="3"/>
      <c r="F61" s="3"/>
      <c r="G61" s="3"/>
      <c r="H61" s="6"/>
      <c r="J61" s="6"/>
    </row>
    <row r="62" spans="2:10" ht="12.75">
      <c r="B62" s="3"/>
      <c r="C62" s="3"/>
      <c r="D62" s="3"/>
      <c r="E62" s="3"/>
      <c r="F62" s="3"/>
      <c r="G62" s="3"/>
      <c r="H62" s="6"/>
      <c r="J62" s="6"/>
    </row>
    <row r="63" spans="1:10" ht="12.75">
      <c r="A63" s="4" t="s">
        <v>12</v>
      </c>
      <c r="B63" s="50" t="s">
        <v>13</v>
      </c>
      <c r="C63" s="3"/>
      <c r="D63" s="3"/>
      <c r="E63" s="3"/>
      <c r="F63" s="3"/>
      <c r="G63" s="3"/>
      <c r="H63" s="49">
        <f>SUM(H65+H78)</f>
        <v>2135</v>
      </c>
      <c r="J63" s="49">
        <f>SUM(J65+J78)</f>
        <v>2215</v>
      </c>
    </row>
    <row r="64" spans="2:10" ht="12.75">
      <c r="B64" s="3"/>
      <c r="C64" s="3"/>
      <c r="D64" s="3"/>
      <c r="E64" s="3"/>
      <c r="F64" s="3"/>
      <c r="G64" s="3"/>
      <c r="H64" s="6"/>
      <c r="J64" s="6"/>
    </row>
    <row r="65" spans="2:10" ht="12.75">
      <c r="B65" s="3" t="s">
        <v>175</v>
      </c>
      <c r="C65" s="3"/>
      <c r="D65" s="3"/>
      <c r="E65" s="3"/>
      <c r="F65" s="3"/>
      <c r="G65" s="3"/>
      <c r="H65" s="6">
        <v>2107</v>
      </c>
      <c r="J65" s="6">
        <v>2178</v>
      </c>
    </row>
    <row r="66" spans="2:10" ht="12.75">
      <c r="B66" s="3" t="s">
        <v>176</v>
      </c>
      <c r="C66" s="3"/>
      <c r="D66" s="3"/>
      <c r="E66" s="3"/>
      <c r="F66" s="3"/>
      <c r="G66" s="3"/>
      <c r="H66" s="6"/>
      <c r="J66" s="6"/>
    </row>
    <row r="67" spans="2:10" ht="12.75">
      <c r="B67" s="3" t="s">
        <v>177</v>
      </c>
      <c r="C67" s="3"/>
      <c r="D67" s="3"/>
      <c r="E67" s="3"/>
      <c r="F67" s="3"/>
      <c r="G67" s="3"/>
      <c r="H67" s="6"/>
      <c r="J67" s="6"/>
    </row>
    <row r="68" spans="2:10" ht="12.75">
      <c r="B68" s="3" t="s">
        <v>178</v>
      </c>
      <c r="C68" s="3"/>
      <c r="D68" s="3"/>
      <c r="E68" s="3"/>
      <c r="F68" s="3"/>
      <c r="G68" s="3"/>
      <c r="H68" s="6"/>
      <c r="J68" s="6"/>
    </row>
    <row r="69" spans="2:10" ht="12.75">
      <c r="B69" s="3" t="s">
        <v>393</v>
      </c>
      <c r="C69" s="3"/>
      <c r="D69" s="3"/>
      <c r="E69" s="3"/>
      <c r="F69" s="3"/>
      <c r="G69" s="3"/>
      <c r="H69" s="6"/>
      <c r="J69" s="6"/>
    </row>
    <row r="70" spans="2:10" ht="12.75">
      <c r="B70" s="3" t="s">
        <v>395</v>
      </c>
      <c r="C70" s="3"/>
      <c r="D70" s="3"/>
      <c r="E70" s="3"/>
      <c r="F70" s="3"/>
      <c r="G70" s="3"/>
      <c r="H70" s="6"/>
      <c r="J70" s="6"/>
    </row>
    <row r="71" spans="2:10" ht="12.75">
      <c r="B71" s="3" t="s">
        <v>394</v>
      </c>
      <c r="C71" s="3"/>
      <c r="D71" s="3"/>
      <c r="E71" s="3"/>
      <c r="F71" s="3"/>
      <c r="G71" s="3"/>
      <c r="H71" s="6"/>
      <c r="J71" s="6"/>
    </row>
    <row r="72" spans="2:10" ht="12.75">
      <c r="B72" s="3" t="s">
        <v>179</v>
      </c>
      <c r="C72" s="3"/>
      <c r="D72" s="3"/>
      <c r="E72" s="3"/>
      <c r="F72" s="3"/>
      <c r="G72" s="3"/>
      <c r="H72" s="6"/>
      <c r="J72" s="6"/>
    </row>
    <row r="73" spans="2:10" ht="12.75">
      <c r="B73" s="3" t="s">
        <v>429</v>
      </c>
      <c r="C73" s="3"/>
      <c r="D73" s="135"/>
      <c r="E73" s="3"/>
      <c r="F73" s="3"/>
      <c r="G73" s="3"/>
      <c r="H73" s="6"/>
      <c r="J73" s="6"/>
    </row>
    <row r="74" spans="2:10" ht="12.75">
      <c r="B74" s="3" t="s">
        <v>180</v>
      </c>
      <c r="C74" s="3"/>
      <c r="D74" s="3"/>
      <c r="E74" s="3"/>
      <c r="F74" s="3"/>
      <c r="G74" s="3"/>
      <c r="H74" s="6"/>
      <c r="J74" s="6"/>
    </row>
    <row r="75" spans="2:10" ht="12.75">
      <c r="B75" s="3" t="s">
        <v>430</v>
      </c>
      <c r="C75" s="3"/>
      <c r="D75" s="3"/>
      <c r="E75" s="3"/>
      <c r="F75" s="3"/>
      <c r="G75" s="135"/>
      <c r="H75" s="6"/>
      <c r="J75" s="6"/>
    </row>
    <row r="76" spans="2:10" ht="12.75">
      <c r="B76" s="3" t="s">
        <v>181</v>
      </c>
      <c r="C76" s="3"/>
      <c r="D76" s="3"/>
      <c r="E76" s="3"/>
      <c r="F76" s="3"/>
      <c r="G76" s="3"/>
      <c r="H76" s="6"/>
      <c r="J76" s="6"/>
    </row>
    <row r="77" spans="2:10" ht="12.75">
      <c r="B77" s="3"/>
      <c r="C77" s="3"/>
      <c r="D77" s="3"/>
      <c r="E77" s="3"/>
      <c r="F77" s="3"/>
      <c r="G77" s="3"/>
      <c r="H77" s="6"/>
      <c r="J77" s="6"/>
    </row>
    <row r="78" spans="2:10" ht="12.75">
      <c r="B78" s="3" t="s">
        <v>366</v>
      </c>
      <c r="C78" s="3"/>
      <c r="D78" s="3"/>
      <c r="E78" s="3"/>
      <c r="F78" s="3"/>
      <c r="G78" s="3"/>
      <c r="H78" s="6">
        <v>28</v>
      </c>
      <c r="J78" s="6">
        <v>37</v>
      </c>
    </row>
    <row r="79" spans="2:10" ht="12.75">
      <c r="B79" s="3" t="s">
        <v>367</v>
      </c>
      <c r="C79" s="3"/>
      <c r="D79" s="3"/>
      <c r="E79" s="3"/>
      <c r="F79" s="3"/>
      <c r="G79" s="3"/>
      <c r="H79" s="6"/>
      <c r="J79" s="6"/>
    </row>
    <row r="80" spans="2:10" ht="12.75">
      <c r="B80" s="3"/>
      <c r="C80" s="3"/>
      <c r="D80" s="3"/>
      <c r="E80" s="3"/>
      <c r="F80" s="3"/>
      <c r="G80" s="3"/>
      <c r="H80" s="6"/>
      <c r="J80" s="6"/>
    </row>
    <row r="81" spans="1:10" ht="12.75">
      <c r="A81" s="4" t="s">
        <v>182</v>
      </c>
      <c r="B81" s="51" t="s">
        <v>42</v>
      </c>
      <c r="C81" s="3"/>
      <c r="D81" s="3"/>
      <c r="E81" s="3"/>
      <c r="F81" s="3"/>
      <c r="G81" s="3"/>
      <c r="H81" s="49">
        <v>3524</v>
      </c>
      <c r="J81" s="49">
        <v>3442</v>
      </c>
    </row>
    <row r="82" spans="2:10" ht="12.75">
      <c r="B82" s="3"/>
      <c r="C82" s="3"/>
      <c r="D82" s="3"/>
      <c r="E82" s="3"/>
      <c r="F82" s="3"/>
      <c r="G82" s="3"/>
      <c r="H82" s="6"/>
      <c r="J82" s="6"/>
    </row>
    <row r="83" spans="2:10" ht="12.75">
      <c r="B83" s="197" t="s">
        <v>183</v>
      </c>
      <c r="C83" s="197"/>
      <c r="D83" s="197"/>
      <c r="E83" s="197"/>
      <c r="F83" s="197"/>
      <c r="G83" s="197"/>
      <c r="H83" s="6"/>
      <c r="J83" s="6"/>
    </row>
    <row r="84" spans="2:10" ht="12.75">
      <c r="B84" s="197" t="s">
        <v>358</v>
      </c>
      <c r="C84" s="197"/>
      <c r="D84" s="197"/>
      <c r="E84" s="197"/>
      <c r="F84" s="197"/>
      <c r="G84" s="197"/>
      <c r="H84" s="6"/>
      <c r="J84" s="6"/>
    </row>
    <row r="85" spans="2:10" ht="12.75">
      <c r="B85" s="197" t="s">
        <v>184</v>
      </c>
      <c r="C85" s="197"/>
      <c r="D85" s="197"/>
      <c r="E85" s="197"/>
      <c r="F85" s="197"/>
      <c r="G85" s="197"/>
      <c r="H85" s="6"/>
      <c r="J85" s="6"/>
    </row>
    <row r="86" spans="2:10" ht="12.75">
      <c r="B86" s="197" t="s">
        <v>185</v>
      </c>
      <c r="C86" s="197"/>
      <c r="D86" s="197"/>
      <c r="E86" s="197"/>
      <c r="F86" s="197"/>
      <c r="G86" s="197"/>
      <c r="H86" s="6"/>
      <c r="J86" s="6"/>
    </row>
    <row r="87" spans="2:10" ht="12.75">
      <c r="B87" s="197" t="s">
        <v>186</v>
      </c>
      <c r="C87" s="197"/>
      <c r="D87" s="197"/>
      <c r="E87" s="197"/>
      <c r="F87" s="197"/>
      <c r="G87" s="197"/>
      <c r="H87" s="6"/>
      <c r="J87" s="6"/>
    </row>
    <row r="88" spans="2:10" ht="12.75">
      <c r="B88" s="197" t="s">
        <v>187</v>
      </c>
      <c r="C88" s="197"/>
      <c r="D88" s="197"/>
      <c r="E88" s="197"/>
      <c r="F88" s="197"/>
      <c r="G88" s="197"/>
      <c r="H88" s="6"/>
      <c r="J88" s="6"/>
    </row>
    <row r="89" spans="2:10" ht="12.75">
      <c r="B89" s="197" t="s">
        <v>188</v>
      </c>
      <c r="C89" s="197"/>
      <c r="D89" s="197"/>
      <c r="E89" s="197"/>
      <c r="F89" s="197"/>
      <c r="G89" s="197"/>
      <c r="H89" s="6"/>
      <c r="J89" s="6"/>
    </row>
    <row r="90" spans="2:10" ht="12.75">
      <c r="B90" s="197" t="s">
        <v>431</v>
      </c>
      <c r="C90" s="197"/>
      <c r="D90" s="197"/>
      <c r="E90" s="197"/>
      <c r="F90" s="197"/>
      <c r="G90" s="197"/>
      <c r="H90" s="6"/>
      <c r="J90" s="6"/>
    </row>
    <row r="91" spans="2:10" ht="12.75">
      <c r="B91" s="197" t="s">
        <v>432</v>
      </c>
      <c r="C91" s="197"/>
      <c r="D91" s="197"/>
      <c r="E91" s="197"/>
      <c r="F91" s="197"/>
      <c r="G91" s="197"/>
      <c r="H91" s="6"/>
      <c r="J91" s="6"/>
    </row>
    <row r="92" spans="2:10" ht="12.75">
      <c r="B92" s="3"/>
      <c r="C92" s="3"/>
      <c r="D92" s="3"/>
      <c r="E92" s="3"/>
      <c r="F92" s="3"/>
      <c r="G92" s="3"/>
      <c r="H92" s="6"/>
      <c r="J92" s="6"/>
    </row>
    <row r="93" spans="1:10" ht="12.75">
      <c r="A93" s="4" t="s">
        <v>22</v>
      </c>
      <c r="B93" s="50" t="s">
        <v>23</v>
      </c>
      <c r="C93" s="3"/>
      <c r="D93" s="3"/>
      <c r="E93" s="3"/>
      <c r="F93" s="3"/>
      <c r="G93" s="3"/>
      <c r="H93" s="49">
        <v>580</v>
      </c>
      <c r="J93" s="49">
        <v>557</v>
      </c>
    </row>
    <row r="94" spans="2:10" ht="12.75">
      <c r="B94" s="3" t="s">
        <v>189</v>
      </c>
      <c r="C94" s="3"/>
      <c r="D94" s="3"/>
      <c r="E94" s="3"/>
      <c r="F94" s="3"/>
      <c r="G94" s="3"/>
      <c r="H94" s="6"/>
      <c r="J94" s="6"/>
    </row>
    <row r="95" spans="2:10" ht="12.75">
      <c r="B95" s="3" t="s">
        <v>190</v>
      </c>
      <c r="C95" s="3"/>
      <c r="D95" s="3"/>
      <c r="E95" s="3"/>
      <c r="F95" s="3"/>
      <c r="G95" s="3"/>
      <c r="H95" s="6"/>
      <c r="J95" s="6"/>
    </row>
    <row r="96" spans="2:10" ht="12.75">
      <c r="B96" s="3" t="s">
        <v>191</v>
      </c>
      <c r="C96" s="3"/>
      <c r="D96" s="3"/>
      <c r="E96" s="3"/>
      <c r="F96" s="3"/>
      <c r="G96" s="3"/>
      <c r="H96" s="6"/>
      <c r="J96" s="6"/>
    </row>
    <row r="97" spans="2:10" ht="12.75">
      <c r="B97" s="3" t="s">
        <v>359</v>
      </c>
      <c r="C97" s="3"/>
      <c r="D97" s="3"/>
      <c r="E97" s="3"/>
      <c r="F97" s="3"/>
      <c r="G97" s="3"/>
      <c r="H97" s="6"/>
      <c r="J97" s="6"/>
    </row>
    <row r="98" spans="2:10" ht="12.75">
      <c r="B98" s="3" t="s">
        <v>433</v>
      </c>
      <c r="C98" s="3"/>
      <c r="D98" s="3"/>
      <c r="E98" s="3"/>
      <c r="F98" s="3"/>
      <c r="G98" s="3"/>
      <c r="H98" s="6"/>
      <c r="J98" s="6"/>
    </row>
    <row r="99" spans="2:10" ht="12.75">
      <c r="B99" s="3" t="s">
        <v>434</v>
      </c>
      <c r="C99" s="3"/>
      <c r="D99" s="3"/>
      <c r="E99" s="3"/>
      <c r="F99" s="3"/>
      <c r="G99" s="3"/>
      <c r="H99" s="6"/>
      <c r="J99" s="6"/>
    </row>
    <row r="100" spans="2:10" ht="12.75">
      <c r="B100" s="3" t="s">
        <v>435</v>
      </c>
      <c r="C100" s="3"/>
      <c r="D100" s="3"/>
      <c r="E100" s="3"/>
      <c r="F100" s="3"/>
      <c r="G100" s="3"/>
      <c r="H100" s="6"/>
      <c r="J100" s="6"/>
    </row>
    <row r="101" spans="2:10" ht="12.75">
      <c r="B101" s="3" t="s">
        <v>436</v>
      </c>
      <c r="C101" s="3"/>
      <c r="D101" s="3"/>
      <c r="E101" s="3"/>
      <c r="F101" s="3"/>
      <c r="G101" s="3"/>
      <c r="H101" s="6"/>
      <c r="J101" s="6"/>
    </row>
    <row r="102" spans="2:10" ht="12.75">
      <c r="B102" s="3" t="s">
        <v>437</v>
      </c>
      <c r="C102" s="3"/>
      <c r="D102" s="3"/>
      <c r="E102" s="3"/>
      <c r="F102" s="3"/>
      <c r="G102" s="3"/>
      <c r="H102" s="6"/>
      <c r="J102" s="6"/>
    </row>
    <row r="103" spans="2:10" ht="12.75">
      <c r="B103" s="3"/>
      <c r="C103" s="3"/>
      <c r="D103" s="3"/>
      <c r="E103" s="3"/>
      <c r="F103" s="3"/>
      <c r="G103" s="3"/>
      <c r="H103" s="6"/>
      <c r="J103" s="6"/>
    </row>
    <row r="104" spans="2:10" ht="12.75">
      <c r="B104" s="3"/>
      <c r="C104" s="3"/>
      <c r="D104" s="3"/>
      <c r="E104" s="3"/>
      <c r="F104" s="3"/>
      <c r="G104" s="3"/>
      <c r="H104" s="6"/>
      <c r="J104" s="6"/>
    </row>
    <row r="105" spans="1:10" ht="12.75">
      <c r="A105" s="4" t="s">
        <v>43</v>
      </c>
      <c r="B105" s="50" t="s">
        <v>45</v>
      </c>
      <c r="C105" s="3"/>
      <c r="D105" s="3"/>
      <c r="E105" s="3"/>
      <c r="F105" s="3"/>
      <c r="G105" s="3"/>
      <c r="H105" s="49">
        <v>149</v>
      </c>
      <c r="J105" s="49">
        <v>205</v>
      </c>
    </row>
    <row r="106" spans="2:10" ht="12.75">
      <c r="B106" s="3"/>
      <c r="C106" s="3"/>
      <c r="D106" s="3"/>
      <c r="E106" s="3"/>
      <c r="F106" s="3"/>
      <c r="G106" s="3"/>
      <c r="H106" s="6"/>
      <c r="J106" s="6"/>
    </row>
    <row r="107" spans="2:10" ht="12.75">
      <c r="B107" s="3" t="s">
        <v>192</v>
      </c>
      <c r="C107" s="3"/>
      <c r="D107" s="3"/>
      <c r="E107" s="3"/>
      <c r="F107" s="3"/>
      <c r="G107" s="3"/>
      <c r="H107" s="6"/>
      <c r="J107" s="6"/>
    </row>
    <row r="108" spans="2:10" ht="12.75">
      <c r="B108" s="3" t="s">
        <v>203</v>
      </c>
      <c r="C108" s="3"/>
      <c r="D108" s="3"/>
      <c r="E108" s="3"/>
      <c r="F108" s="3"/>
      <c r="G108" s="3"/>
      <c r="H108" s="6"/>
      <c r="J108" s="6"/>
    </row>
    <row r="109" spans="2:10" ht="12.75">
      <c r="B109" s="3" t="s">
        <v>204</v>
      </c>
      <c r="C109" s="3"/>
      <c r="D109" s="3"/>
      <c r="E109" s="3"/>
      <c r="F109" s="3"/>
      <c r="G109" s="3"/>
      <c r="H109" s="6"/>
      <c r="J109" s="6"/>
    </row>
    <row r="110" spans="2:10" ht="12.75">
      <c r="B110" s="3"/>
      <c r="C110" s="3"/>
      <c r="D110" s="3"/>
      <c r="E110" s="3"/>
      <c r="F110" s="3"/>
      <c r="G110" s="3"/>
      <c r="H110" s="6"/>
      <c r="J110" s="6"/>
    </row>
    <row r="111" spans="1:10" ht="12.75">
      <c r="A111" s="13"/>
      <c r="B111" s="52"/>
      <c r="C111" s="52"/>
      <c r="D111" s="52"/>
      <c r="E111" s="52"/>
      <c r="F111" s="52"/>
      <c r="G111" s="52"/>
      <c r="H111" s="53"/>
      <c r="I111" s="13"/>
      <c r="J111" s="53"/>
    </row>
    <row r="112" spans="1:10" ht="12.75">
      <c r="A112" s="8"/>
      <c r="B112" s="57" t="s">
        <v>31</v>
      </c>
      <c r="C112" s="54"/>
      <c r="D112" s="54"/>
      <c r="E112" s="54"/>
      <c r="F112" s="54"/>
      <c r="G112" s="54"/>
      <c r="H112" s="58">
        <f>SUM(H16+H63+H81+H93+H105)</f>
        <v>12535</v>
      </c>
      <c r="I112" s="8"/>
      <c r="J112" s="58">
        <f>SUM(J16+J63+J81+J93+J105)</f>
        <v>12552</v>
      </c>
    </row>
    <row r="113" spans="1:10" ht="12.75">
      <c r="A113" s="14"/>
      <c r="B113" s="55"/>
      <c r="C113" s="55"/>
      <c r="D113" s="55"/>
      <c r="E113" s="55"/>
      <c r="F113" s="55"/>
      <c r="G113" s="55"/>
      <c r="H113" s="56"/>
      <c r="I113" s="14"/>
      <c r="J113" s="56"/>
    </row>
    <row r="114" spans="2:10" ht="12.75">
      <c r="B114" s="3"/>
      <c r="C114" s="3"/>
      <c r="D114" s="3"/>
      <c r="E114" s="3"/>
      <c r="F114" s="3"/>
      <c r="G114" s="3"/>
      <c r="H114" s="6"/>
      <c r="J114" s="6"/>
    </row>
    <row r="115" spans="2:10" ht="12.75">
      <c r="B115" s="3" t="s">
        <v>405</v>
      </c>
      <c r="C115" s="3"/>
      <c r="D115" s="3"/>
      <c r="E115" s="3"/>
      <c r="F115" s="3"/>
      <c r="G115" s="3"/>
      <c r="H115" s="6"/>
      <c r="J115" s="6"/>
    </row>
    <row r="116" spans="2:10" ht="12.75">
      <c r="B116" s="3"/>
      <c r="C116" s="3"/>
      <c r="D116" s="3"/>
      <c r="E116" s="3"/>
      <c r="F116" s="3"/>
      <c r="G116" s="3"/>
      <c r="H116" s="6"/>
      <c r="J116" s="6"/>
    </row>
    <row r="117" spans="2:10" ht="12.75">
      <c r="B117" s="3"/>
      <c r="C117" s="3"/>
      <c r="D117" s="3"/>
      <c r="E117" s="3"/>
      <c r="F117" s="3"/>
      <c r="G117" s="3"/>
      <c r="H117" s="6"/>
      <c r="J117" s="6"/>
    </row>
    <row r="118" spans="2:10" ht="12.75">
      <c r="B118" s="3"/>
      <c r="C118" s="3"/>
      <c r="D118" s="3"/>
      <c r="E118" s="3"/>
      <c r="F118" s="3"/>
      <c r="G118" s="3"/>
      <c r="H118" s="6"/>
      <c r="J118" s="6"/>
    </row>
    <row r="119" spans="2:10" ht="12.75">
      <c r="B119" s="3"/>
      <c r="C119" s="3"/>
      <c r="D119" s="3"/>
      <c r="E119" s="3"/>
      <c r="F119" s="3"/>
      <c r="G119" s="3"/>
      <c r="H119" s="6"/>
      <c r="J119" s="6"/>
    </row>
    <row r="120" spans="2:10" ht="12.75">
      <c r="B120" s="3"/>
      <c r="C120" s="3"/>
      <c r="D120" s="3"/>
      <c r="E120" s="3"/>
      <c r="F120" s="3"/>
      <c r="G120" s="3"/>
      <c r="H120" s="6"/>
      <c r="J120" s="6"/>
    </row>
    <row r="121" spans="2:10" ht="12.75">
      <c r="B121" s="3"/>
      <c r="C121" s="3"/>
      <c r="D121" s="3"/>
      <c r="E121" s="3"/>
      <c r="F121" s="3"/>
      <c r="G121" s="3"/>
      <c r="H121" s="6"/>
      <c r="J121" s="6"/>
    </row>
    <row r="122" spans="2:10" ht="12.75">
      <c r="B122" s="3"/>
      <c r="C122" s="3"/>
      <c r="D122" s="3"/>
      <c r="E122" s="3"/>
      <c r="F122" s="3"/>
      <c r="G122" s="3"/>
      <c r="H122" s="6"/>
      <c r="J122" s="6"/>
    </row>
    <row r="123" spans="2:10" ht="12.75">
      <c r="B123" s="3"/>
      <c r="C123" s="3"/>
      <c r="D123" s="3"/>
      <c r="E123" s="3"/>
      <c r="F123" s="3"/>
      <c r="G123" s="3"/>
      <c r="H123" s="6"/>
      <c r="J123" s="6"/>
    </row>
    <row r="124" spans="2:10" ht="12.75">
      <c r="B124" s="3"/>
      <c r="C124" s="3"/>
      <c r="D124" s="3"/>
      <c r="E124" s="3"/>
      <c r="F124" s="3"/>
      <c r="G124" s="3"/>
      <c r="H124" s="6"/>
      <c r="J124" s="6"/>
    </row>
    <row r="125" spans="2:10" ht="12.75">
      <c r="B125" s="3"/>
      <c r="C125" s="3"/>
      <c r="D125" s="3"/>
      <c r="E125" s="3"/>
      <c r="F125" s="3"/>
      <c r="G125" s="3"/>
      <c r="H125" s="6"/>
      <c r="J125" s="6"/>
    </row>
    <row r="126" spans="2:10" ht="12.75">
      <c r="B126" s="3"/>
      <c r="C126" s="3"/>
      <c r="D126" s="3"/>
      <c r="E126" s="3"/>
      <c r="F126" s="3"/>
      <c r="G126" s="3"/>
      <c r="H126" s="6"/>
      <c r="J126" s="6"/>
    </row>
    <row r="127" spans="2:10" ht="12.75">
      <c r="B127" s="3"/>
      <c r="C127" s="3"/>
      <c r="D127" s="3"/>
      <c r="E127" s="3"/>
      <c r="F127" s="3"/>
      <c r="G127" s="3"/>
      <c r="H127" s="6"/>
      <c r="J127" s="6"/>
    </row>
    <row r="128" spans="2:10" ht="12.75">
      <c r="B128" s="3"/>
      <c r="C128" s="3"/>
      <c r="D128" s="3"/>
      <c r="E128" s="3"/>
      <c r="F128" s="3"/>
      <c r="G128" s="3"/>
      <c r="H128" s="6"/>
      <c r="J128" s="6"/>
    </row>
    <row r="129" spans="8:10" ht="12.75">
      <c r="H129" s="6"/>
      <c r="J129" s="6"/>
    </row>
    <row r="130" spans="8:10" ht="12.75">
      <c r="H130" s="6"/>
      <c r="J130" s="6"/>
    </row>
    <row r="131" spans="8:10" ht="12.75">
      <c r="H131" s="6"/>
      <c r="J131" s="6"/>
    </row>
    <row r="132" spans="8:10" ht="12.75">
      <c r="H132" s="6"/>
      <c r="J132" s="6"/>
    </row>
    <row r="133" spans="8:10" ht="12.75">
      <c r="H133" s="6"/>
      <c r="J133" s="6"/>
    </row>
    <row r="134" spans="8:10" ht="12.75">
      <c r="H134" s="6"/>
      <c r="J134" s="6"/>
    </row>
    <row r="135" spans="8:10" ht="12.75">
      <c r="H135" s="6"/>
      <c r="J135" s="6"/>
    </row>
    <row r="136" spans="8:10" ht="12.75">
      <c r="H136" s="6"/>
      <c r="J136" s="6"/>
    </row>
    <row r="137" spans="8:10" ht="12.75">
      <c r="H137" s="6"/>
      <c r="J137" s="6"/>
    </row>
    <row r="138" spans="8:10" ht="12.75">
      <c r="H138" s="6"/>
      <c r="J138" s="6"/>
    </row>
    <row r="139" spans="8:10" ht="12.75">
      <c r="H139" s="6"/>
      <c r="J139" s="6"/>
    </row>
    <row r="140" spans="8:10" ht="12.75">
      <c r="H140" s="6"/>
      <c r="J140" s="6"/>
    </row>
    <row r="141" spans="8:10" ht="12.75">
      <c r="H141" s="6"/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</sheetData>
  <mergeCells count="16">
    <mergeCell ref="B88:G88"/>
    <mergeCell ref="B89:G89"/>
    <mergeCell ref="B90:G90"/>
    <mergeCell ref="B91:G91"/>
    <mergeCell ref="B84:G84"/>
    <mergeCell ref="B85:G85"/>
    <mergeCell ref="B86:G86"/>
    <mergeCell ref="B87:G87"/>
    <mergeCell ref="H12:H14"/>
    <mergeCell ref="J12:J14"/>
    <mergeCell ref="B13:G13"/>
    <mergeCell ref="B83:G83"/>
    <mergeCell ref="A3:J3"/>
    <mergeCell ref="A5:J5"/>
    <mergeCell ref="A7:J7"/>
    <mergeCell ref="A9:J9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95"/>
  <sheetViews>
    <sheetView workbookViewId="0" topLeftCell="A8">
      <selection activeCell="B30" sqref="B30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12.57421875" style="0" customWidth="1"/>
    <col min="5" max="5" width="11.7109375" style="0" customWidth="1"/>
    <col min="6" max="6" width="9.7109375" style="0" customWidth="1"/>
    <col min="7" max="7" width="13.00390625" style="0" customWidth="1"/>
  </cols>
  <sheetData>
    <row r="2" spans="1:11" ht="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.75">
      <c r="A4" s="198" t="s">
        <v>348</v>
      </c>
      <c r="B4" s="198"/>
      <c r="C4" s="198"/>
      <c r="D4" s="198"/>
      <c r="E4" s="198"/>
      <c r="F4" s="198"/>
      <c r="G4" s="198"/>
      <c r="H4" s="198"/>
      <c r="I4" s="198"/>
      <c r="J4" s="126"/>
      <c r="K4" s="126"/>
    </row>
    <row r="5" spans="1:11" ht="15.75">
      <c r="A5" s="166" t="s">
        <v>382</v>
      </c>
      <c r="B5" s="166"/>
      <c r="C5" s="166"/>
      <c r="D5" s="166"/>
      <c r="E5" s="166"/>
      <c r="F5" s="166"/>
      <c r="G5" s="166"/>
      <c r="H5" s="166"/>
      <c r="I5" s="166"/>
      <c r="J5" s="126"/>
      <c r="K5" s="126"/>
    </row>
    <row r="6" spans="1:11" ht="15.75">
      <c r="A6" s="166" t="s">
        <v>37</v>
      </c>
      <c r="B6" s="166"/>
      <c r="C6" s="166"/>
      <c r="D6" s="166"/>
      <c r="E6" s="166"/>
      <c r="F6" s="166"/>
      <c r="G6" s="166"/>
      <c r="H6" s="166"/>
      <c r="I6" s="166"/>
      <c r="J6" s="126"/>
      <c r="K6" s="126"/>
    </row>
    <row r="7" spans="1:11" ht="15">
      <c r="A7" s="199"/>
      <c r="B7" s="199"/>
      <c r="C7" s="199"/>
      <c r="D7" s="199"/>
      <c r="E7" s="199"/>
      <c r="F7" s="199"/>
      <c r="G7" s="199"/>
      <c r="H7" s="199"/>
      <c r="I7" s="199"/>
      <c r="J7" s="126"/>
      <c r="K7" s="126"/>
    </row>
    <row r="8" spans="1:11" ht="1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5">
      <c r="A9" s="136"/>
      <c r="B9" s="136"/>
      <c r="C9" s="136"/>
      <c r="D9" s="136"/>
      <c r="E9" s="136"/>
      <c r="F9" s="200" t="s">
        <v>351</v>
      </c>
      <c r="G9" s="201"/>
      <c r="H9" s="136"/>
      <c r="I9" s="136"/>
      <c r="J9" s="126"/>
      <c r="K9" s="126"/>
    </row>
    <row r="10" spans="1:11" ht="15">
      <c r="A10" s="141" t="s">
        <v>195</v>
      </c>
      <c r="B10" s="141" t="s">
        <v>196</v>
      </c>
      <c r="C10" s="196" t="s">
        <v>3</v>
      </c>
      <c r="D10" s="196"/>
      <c r="E10" s="196"/>
      <c r="F10" s="196" t="s">
        <v>352</v>
      </c>
      <c r="G10" s="196"/>
      <c r="H10" s="196" t="s">
        <v>199</v>
      </c>
      <c r="I10" s="196"/>
      <c r="J10" s="126"/>
      <c r="K10" s="126"/>
    </row>
    <row r="11" spans="1:11" ht="15.75">
      <c r="A11" s="138"/>
      <c r="B11" s="138"/>
      <c r="C11" s="138"/>
      <c r="D11" s="138"/>
      <c r="E11" s="138"/>
      <c r="F11" s="202" t="s">
        <v>383</v>
      </c>
      <c r="G11" s="203"/>
      <c r="H11" s="138"/>
      <c r="I11" s="138"/>
      <c r="J11" s="126"/>
      <c r="K11" s="126"/>
    </row>
    <row r="12" spans="1:11" ht="1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15">
      <c r="A13" s="139">
        <v>900</v>
      </c>
      <c r="B13" s="139">
        <v>90002</v>
      </c>
      <c r="C13" s="139" t="s">
        <v>200</v>
      </c>
      <c r="D13" s="139"/>
      <c r="E13" s="139"/>
      <c r="F13" s="139"/>
      <c r="G13" s="139"/>
      <c r="H13" s="139"/>
      <c r="I13" s="139"/>
      <c r="J13" s="126"/>
      <c r="K13" s="126"/>
    </row>
    <row r="14" spans="1:11" ht="15">
      <c r="A14" s="139"/>
      <c r="B14" s="139"/>
      <c r="C14" s="140" t="s">
        <v>386</v>
      </c>
      <c r="D14" s="139"/>
      <c r="E14" s="139"/>
      <c r="F14" s="139"/>
      <c r="G14" s="139"/>
      <c r="H14" s="139"/>
      <c r="I14" s="139"/>
      <c r="J14" s="126"/>
      <c r="K14" s="126"/>
    </row>
    <row r="15" spans="1:11" ht="15">
      <c r="A15" s="139"/>
      <c r="B15" s="139"/>
      <c r="C15" s="139" t="s">
        <v>349</v>
      </c>
      <c r="D15" s="139"/>
      <c r="E15" s="139"/>
      <c r="F15" s="139"/>
      <c r="G15" s="139"/>
      <c r="H15" s="139"/>
      <c r="I15" s="139"/>
      <c r="J15" s="126"/>
      <c r="K15" s="126"/>
    </row>
    <row r="16" spans="1:11" ht="15">
      <c r="A16" s="139"/>
      <c r="B16" s="139"/>
      <c r="C16" s="139" t="s">
        <v>350</v>
      </c>
      <c r="D16" s="139"/>
      <c r="E16" s="139"/>
      <c r="F16" s="207">
        <v>124123.3</v>
      </c>
      <c r="G16" s="207"/>
      <c r="H16" s="207">
        <v>0</v>
      </c>
      <c r="I16" s="207"/>
      <c r="J16" s="126"/>
      <c r="K16" s="126"/>
    </row>
    <row r="17" spans="1:11" ht="15">
      <c r="A17" s="139"/>
      <c r="B17" s="139"/>
      <c r="C17" s="139"/>
      <c r="D17" s="139"/>
      <c r="E17" s="139"/>
      <c r="F17" s="139"/>
      <c r="G17" s="139"/>
      <c r="H17" s="139"/>
      <c r="I17" s="139"/>
      <c r="J17" s="126"/>
      <c r="K17" s="126"/>
    </row>
    <row r="18" spans="1:11" ht="15">
      <c r="A18" s="139"/>
      <c r="B18" s="139" t="s">
        <v>402</v>
      </c>
      <c r="C18" s="139"/>
      <c r="D18" s="139"/>
      <c r="E18" s="139"/>
      <c r="F18" s="139"/>
      <c r="G18" s="139"/>
      <c r="H18" s="139"/>
      <c r="I18" s="139"/>
      <c r="J18" s="126"/>
      <c r="K18" s="126"/>
    </row>
    <row r="19" spans="1:11" ht="15">
      <c r="A19" s="139"/>
      <c r="B19" s="139" t="s">
        <v>387</v>
      </c>
      <c r="C19" s="139"/>
      <c r="D19" s="139"/>
      <c r="E19" s="139"/>
      <c r="F19" s="139"/>
      <c r="G19" s="139"/>
      <c r="H19" s="139"/>
      <c r="I19" s="139"/>
      <c r="J19" s="126"/>
      <c r="K19" s="126"/>
    </row>
    <row r="20" spans="1:11" ht="15">
      <c r="A20" s="139"/>
      <c r="B20" s="139" t="s">
        <v>396</v>
      </c>
      <c r="C20" s="139"/>
      <c r="D20" s="139"/>
      <c r="E20" s="139"/>
      <c r="F20" s="139"/>
      <c r="G20" s="139"/>
      <c r="H20" s="139"/>
      <c r="I20" s="139"/>
      <c r="J20" s="126"/>
      <c r="K20" s="126"/>
    </row>
    <row r="21" spans="1:11" ht="15">
      <c r="A21" s="139"/>
      <c r="B21" s="139"/>
      <c r="C21" s="139"/>
      <c r="D21" s="139"/>
      <c r="E21" s="139"/>
      <c r="F21" s="139"/>
      <c r="G21" s="139"/>
      <c r="H21" s="139"/>
      <c r="I21" s="139"/>
      <c r="J21" s="126"/>
      <c r="K21" s="126"/>
    </row>
    <row r="22" spans="1:11" ht="15">
      <c r="A22" s="139">
        <v>900</v>
      </c>
      <c r="B22" s="139">
        <v>90017</v>
      </c>
      <c r="C22" s="139" t="s">
        <v>384</v>
      </c>
      <c r="D22" s="139"/>
      <c r="E22" s="139"/>
      <c r="F22" s="139"/>
      <c r="G22" s="139"/>
      <c r="H22" s="139"/>
      <c r="I22" s="139"/>
      <c r="J22" s="126"/>
      <c r="K22" s="126"/>
    </row>
    <row r="23" spans="1:11" ht="15">
      <c r="A23" s="139"/>
      <c r="B23" s="139"/>
      <c r="C23" s="139" t="s">
        <v>385</v>
      </c>
      <c r="D23" s="139"/>
      <c r="E23" s="139"/>
      <c r="F23" s="139"/>
      <c r="G23" s="146">
        <v>64296.72</v>
      </c>
      <c r="H23" s="206">
        <v>64296</v>
      </c>
      <c r="I23" s="206"/>
      <c r="J23" s="126"/>
      <c r="K23" s="126"/>
    </row>
    <row r="24" spans="1:11" ht="15">
      <c r="A24" s="139"/>
      <c r="B24" s="139"/>
      <c r="C24" s="139"/>
      <c r="D24" s="139"/>
      <c r="E24" s="139"/>
      <c r="F24" s="139"/>
      <c r="G24" s="139"/>
      <c r="H24" s="139"/>
      <c r="I24" s="139"/>
      <c r="J24" s="126"/>
      <c r="K24" s="126"/>
    </row>
    <row r="25" spans="1:11" ht="15">
      <c r="A25" s="139"/>
      <c r="B25" s="139" t="s">
        <v>397</v>
      </c>
      <c r="C25" s="139"/>
      <c r="D25" s="139"/>
      <c r="E25" s="139"/>
      <c r="F25" s="139"/>
      <c r="G25" s="139"/>
      <c r="H25" s="139"/>
      <c r="I25" s="139"/>
      <c r="J25" s="126"/>
      <c r="K25" s="126"/>
    </row>
    <row r="26" spans="1:11" ht="15">
      <c r="A26" s="139"/>
      <c r="B26" s="139" t="s">
        <v>398</v>
      </c>
      <c r="C26" s="139"/>
      <c r="D26" s="139"/>
      <c r="E26" s="139"/>
      <c r="F26" s="139"/>
      <c r="G26" s="139"/>
      <c r="H26" s="139"/>
      <c r="I26" s="139"/>
      <c r="J26" s="126"/>
      <c r="K26" s="126"/>
    </row>
    <row r="27" spans="1:11" ht="15">
      <c r="A27" s="139"/>
      <c r="B27" s="139" t="s">
        <v>399</v>
      </c>
      <c r="C27" s="139"/>
      <c r="D27" s="139"/>
      <c r="E27" s="139"/>
      <c r="F27" s="139"/>
      <c r="G27" s="139"/>
      <c r="H27" s="139"/>
      <c r="I27" s="139"/>
      <c r="J27" s="126"/>
      <c r="K27" s="126"/>
    </row>
    <row r="28" spans="1:11" ht="15">
      <c r="A28" s="139"/>
      <c r="B28" s="139" t="s">
        <v>400</v>
      </c>
      <c r="C28" s="139"/>
      <c r="D28" s="139"/>
      <c r="E28" s="139"/>
      <c r="F28" s="139"/>
      <c r="G28" s="139"/>
      <c r="H28" s="139"/>
      <c r="I28" s="139"/>
      <c r="J28" s="126"/>
      <c r="K28" s="126"/>
    </row>
    <row r="29" spans="1:11" ht="15">
      <c r="A29" s="139"/>
      <c r="B29" s="139"/>
      <c r="C29" s="139"/>
      <c r="D29" s="139"/>
      <c r="E29" s="139"/>
      <c r="F29" s="139"/>
      <c r="G29" s="139"/>
      <c r="H29" s="139"/>
      <c r="I29" s="139"/>
      <c r="J29" s="126"/>
      <c r="K29" s="126"/>
    </row>
    <row r="30" spans="1:11" ht="15">
      <c r="A30" s="136"/>
      <c r="B30" s="136"/>
      <c r="C30" s="142"/>
      <c r="D30" s="142"/>
      <c r="E30" s="142"/>
      <c r="F30" s="145"/>
      <c r="G30" s="145"/>
      <c r="H30" s="145"/>
      <c r="I30" s="145"/>
      <c r="J30" s="126"/>
      <c r="K30" s="126"/>
    </row>
    <row r="31" spans="1:11" ht="15">
      <c r="A31" s="137"/>
      <c r="B31" s="137"/>
      <c r="C31" s="57" t="s">
        <v>31</v>
      </c>
      <c r="D31" s="143"/>
      <c r="E31" s="143"/>
      <c r="F31" s="147"/>
      <c r="G31" s="147">
        <f>SUM(F16+G23)</f>
        <v>188420.02000000002</v>
      </c>
      <c r="H31" s="204">
        <f>SUM(H16+H23)</f>
        <v>64296</v>
      </c>
      <c r="I31" s="205"/>
      <c r="J31" s="126"/>
      <c r="K31" s="126"/>
    </row>
    <row r="32" spans="1:11" ht="15">
      <c r="A32" s="138"/>
      <c r="B32" s="138"/>
      <c r="C32" s="144"/>
      <c r="D32" s="144"/>
      <c r="E32" s="144"/>
      <c r="F32" s="138"/>
      <c r="G32" s="138"/>
      <c r="H32" s="138"/>
      <c r="I32" s="138"/>
      <c r="J32" s="126"/>
      <c r="K32" s="126"/>
    </row>
    <row r="33" spans="1:11" ht="15">
      <c r="A33" s="126"/>
      <c r="B33" s="126"/>
      <c r="C33" s="140"/>
      <c r="D33" s="140"/>
      <c r="E33" s="140"/>
      <c r="F33" s="126"/>
      <c r="G33" s="126"/>
      <c r="H33" s="126"/>
      <c r="I33" s="126"/>
      <c r="J33" s="126"/>
      <c r="K33" s="126"/>
    </row>
    <row r="34" spans="1:11" ht="15">
      <c r="A34" s="126"/>
      <c r="B34" s="126"/>
      <c r="C34" s="140" t="s">
        <v>379</v>
      </c>
      <c r="D34" s="140"/>
      <c r="E34" s="140"/>
      <c r="F34" s="126"/>
      <c r="G34" s="126"/>
      <c r="H34" s="126"/>
      <c r="I34" s="126"/>
      <c r="J34" s="126"/>
      <c r="K34" s="126"/>
    </row>
    <row r="35" spans="1:11" ht="15">
      <c r="A35" s="126"/>
      <c r="B35" s="126"/>
      <c r="C35" s="50"/>
      <c r="D35" s="140"/>
      <c r="E35" s="140"/>
      <c r="F35" s="126"/>
      <c r="G35" s="126"/>
      <c r="H35" s="126"/>
      <c r="I35" s="126"/>
      <c r="J35" s="126"/>
      <c r="K35" s="126"/>
    </row>
    <row r="36" spans="1:11" ht="15">
      <c r="A36" s="126"/>
      <c r="B36" s="126"/>
      <c r="C36" s="140"/>
      <c r="D36" s="140"/>
      <c r="E36" s="140"/>
      <c r="F36" s="126"/>
      <c r="G36" s="126"/>
      <c r="H36" s="126"/>
      <c r="I36" s="126"/>
      <c r="J36" s="126"/>
      <c r="K36" s="126"/>
    </row>
    <row r="37" spans="1:11" ht="1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1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1:11" ht="1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1" ht="1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1" ht="1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11" ht="1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spans="1:11" ht="1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 spans="1:11" ht="1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5" spans="1:11" ht="1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 spans="1:11" ht="1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</row>
    <row r="47" spans="1:11" ht="1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spans="1:11" ht="1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spans="1:11" ht="1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 spans="1:11" ht="1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spans="1:11" ht="1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</row>
    <row r="52" spans="1:11" ht="1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</row>
    <row r="53" spans="1:11" ht="1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</row>
    <row r="54" spans="1:11" ht="1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</row>
    <row r="55" spans="1:11" ht="1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 ht="1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11" ht="1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</row>
    <row r="66" spans="1:11" ht="1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</row>
    <row r="67" spans="1:11" ht="1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</row>
    <row r="68" spans="1:11" ht="1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</row>
    <row r="69" spans="1:11" ht="1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</row>
    <row r="70" spans="1:11" ht="1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</row>
    <row r="71" spans="1:11" ht="1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</row>
    <row r="72" spans="1:11" ht="1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</row>
    <row r="73" spans="1:11" ht="1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</row>
    <row r="74" spans="1:11" ht="1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</row>
    <row r="75" spans="1:11" ht="1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</row>
    <row r="76" spans="1:11" ht="1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</row>
    <row r="77" spans="1:11" ht="1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</row>
    <row r="78" spans="1:11" ht="1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</row>
    <row r="79" spans="1:11" ht="1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1:11" ht="1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</row>
    <row r="81" spans="1:11" ht="1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</row>
    <row r="82" spans="1:11" ht="1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1:11" ht="1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</row>
    <row r="84" spans="1:11" ht="1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1:11" ht="1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1:11" ht="1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1:11" ht="1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1:11" ht="1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</row>
    <row r="89" spans="1:11" ht="1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1:11" ht="1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</row>
    <row r="91" spans="1:11" ht="1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</row>
    <row r="92" spans="1:11" ht="1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1:11" ht="1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</row>
    <row r="94" spans="1:11" ht="1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</row>
    <row r="95" spans="1:11" ht="1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</row>
    <row r="96" spans="1:11" ht="1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</row>
    <row r="97" spans="1:11" ht="1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</row>
    <row r="98" spans="1:11" ht="1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1:11" ht="1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1:11" ht="1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1" ht="1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</row>
    <row r="102" spans="1:11" ht="1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</row>
    <row r="103" spans="1:11" ht="1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</row>
    <row r="104" spans="1:11" ht="1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</row>
    <row r="105" spans="1:11" ht="1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</row>
    <row r="106" spans="1:11" ht="1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</row>
    <row r="107" spans="1:11" ht="1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</row>
    <row r="108" spans="1:11" ht="1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1:11" ht="1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</row>
    <row r="110" spans="1:11" ht="1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</row>
    <row r="111" spans="1:11" ht="1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</row>
    <row r="112" spans="1:11" ht="1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</row>
    <row r="113" spans="1:11" ht="1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</row>
    <row r="114" spans="1:11" ht="1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</row>
    <row r="115" spans="1:11" ht="1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</row>
    <row r="116" spans="1:11" ht="15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</row>
    <row r="117" spans="1:11" ht="15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1:11" ht="15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</row>
    <row r="119" spans="1:11" ht="1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</row>
    <row r="120" spans="1:11" ht="1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</row>
    <row r="121" spans="1:11" ht="1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  <row r="122" spans="1:11" ht="15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</row>
    <row r="123" spans="1:11" ht="15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</row>
    <row r="124" spans="1:11" ht="15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</row>
    <row r="125" spans="1:11" ht="15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</row>
    <row r="126" spans="1:11" ht="15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</row>
    <row r="127" spans="1:11" ht="15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</row>
    <row r="128" spans="1:11" ht="1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</row>
    <row r="129" spans="1:11" ht="1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</row>
    <row r="130" spans="1:11" ht="1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</row>
    <row r="131" spans="1:11" ht="1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</row>
    <row r="132" spans="1:11" ht="1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</row>
    <row r="133" spans="1:11" ht="15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</row>
    <row r="134" spans="1:11" ht="1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</row>
    <row r="135" spans="1:11" ht="1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</row>
    <row r="136" spans="1:11" ht="1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</row>
    <row r="137" spans="1:11" ht="1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</row>
    <row r="138" spans="1:11" ht="1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</row>
    <row r="139" spans="1:11" ht="15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</row>
    <row r="140" spans="1:11" ht="15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</row>
    <row r="141" spans="1:11" ht="1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</row>
    <row r="142" spans="1:11" ht="15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</row>
    <row r="143" spans="1:11" ht="15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</row>
    <row r="144" spans="1:11" ht="15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</row>
    <row r="145" spans="1:11" ht="1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</row>
    <row r="146" spans="1:11" ht="1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</row>
    <row r="147" spans="1:11" ht="15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</row>
    <row r="148" spans="1:11" ht="15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</row>
    <row r="149" spans="1:11" ht="15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</row>
    <row r="150" spans="1:11" ht="1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</row>
    <row r="151" spans="1:11" ht="15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</row>
    <row r="152" spans="1:11" ht="15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</row>
    <row r="153" spans="1:11" ht="1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</row>
    <row r="154" spans="1:11" ht="1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1:11" ht="1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</row>
    <row r="156" spans="1:11" ht="1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</row>
    <row r="157" spans="1:11" ht="1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</row>
    <row r="158" spans="1:11" ht="1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</row>
    <row r="159" spans="1:11" ht="1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</row>
    <row r="160" spans="1:11" ht="1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</row>
    <row r="161" spans="1:11" ht="15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</row>
    <row r="162" spans="1:11" ht="15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</row>
    <row r="163" spans="1:11" ht="1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</row>
    <row r="164" spans="1:11" ht="1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</row>
    <row r="165" spans="1:11" ht="1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</row>
    <row r="166" spans="1:11" ht="1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</row>
    <row r="167" spans="1:11" ht="15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</row>
    <row r="168" spans="1:11" ht="15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</row>
    <row r="169" spans="1:11" ht="1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</row>
    <row r="170" spans="1:11" ht="1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</row>
    <row r="171" spans="1:11" ht="1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</row>
    <row r="172" spans="1:11" ht="15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</row>
    <row r="173" spans="1:11" ht="15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</row>
    <row r="174" spans="1:11" ht="1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</row>
    <row r="175" spans="1:11" ht="1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</row>
    <row r="176" spans="1:11" ht="1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</row>
    <row r="177" spans="1:11" ht="1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</row>
    <row r="178" spans="1:11" ht="1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</row>
    <row r="179" spans="1:11" ht="1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</row>
    <row r="180" spans="1:11" ht="1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</row>
    <row r="181" spans="1:11" ht="1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</row>
    <row r="182" spans="1:11" ht="1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</row>
    <row r="183" spans="1:11" ht="1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</row>
    <row r="184" spans="1:11" ht="1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</row>
    <row r="185" spans="1:11" ht="1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</row>
    <row r="186" spans="1:11" ht="1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</row>
    <row r="187" spans="1:11" ht="1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</row>
    <row r="188" spans="1:11" ht="15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</row>
    <row r="189" spans="1:11" ht="15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</row>
    <row r="190" spans="1:11" ht="15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</row>
    <row r="191" spans="1:11" ht="15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</row>
    <row r="192" spans="1:11" ht="15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</row>
    <row r="193" spans="1:11" ht="15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</row>
    <row r="194" spans="1:11" ht="15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</row>
    <row r="195" spans="1:11" ht="15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</row>
  </sheetData>
  <mergeCells count="13">
    <mergeCell ref="F9:G9"/>
    <mergeCell ref="F11:G11"/>
    <mergeCell ref="H31:I31"/>
    <mergeCell ref="C10:E10"/>
    <mergeCell ref="F10:G10"/>
    <mergeCell ref="H10:I10"/>
    <mergeCell ref="H23:I23"/>
    <mergeCell ref="F16:G16"/>
    <mergeCell ref="H16:I16"/>
    <mergeCell ref="A4:I4"/>
    <mergeCell ref="A5:I5"/>
    <mergeCell ref="A6:I6"/>
    <mergeCell ref="A7:I7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4">
      <selection activeCell="G33" sqref="G33"/>
    </sheetView>
  </sheetViews>
  <sheetFormatPr defaultColWidth="9.140625" defaultRowHeight="12.75"/>
  <cols>
    <col min="1" max="1" width="8.140625" style="0" customWidth="1"/>
    <col min="2" max="2" width="9.7109375" style="0" bestFit="1" customWidth="1"/>
    <col min="8" max="8" width="10.00390625" style="0" customWidth="1"/>
  </cols>
  <sheetData>
    <row r="1" ht="12.75">
      <c r="A1" s="1"/>
    </row>
    <row r="3" spans="1:9" ht="19.5" customHeight="1">
      <c r="A3" s="166" t="s">
        <v>0</v>
      </c>
      <c r="B3" s="166"/>
      <c r="C3" s="166"/>
      <c r="D3" s="166"/>
      <c r="E3" s="166"/>
      <c r="F3" s="166"/>
      <c r="G3" s="166"/>
      <c r="H3" s="166"/>
      <c r="I3" s="166"/>
    </row>
    <row r="5" spans="1:9" ht="15.75">
      <c r="A5" s="166" t="s">
        <v>1</v>
      </c>
      <c r="B5" s="166"/>
      <c r="C5" s="166"/>
      <c r="D5" s="166"/>
      <c r="E5" s="166"/>
      <c r="F5" s="166"/>
      <c r="G5" s="166"/>
      <c r="H5" s="166"/>
      <c r="I5" s="166"/>
    </row>
    <row r="7" spans="1:9" ht="15.75">
      <c r="A7" s="166" t="s">
        <v>336</v>
      </c>
      <c r="B7" s="166"/>
      <c r="C7" s="166"/>
      <c r="D7" s="166"/>
      <c r="E7" s="166"/>
      <c r="F7" s="166"/>
      <c r="G7" s="166"/>
      <c r="H7" s="166"/>
      <c r="I7" s="166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13"/>
      <c r="B11" s="13"/>
      <c r="C11" s="13"/>
      <c r="D11" s="13"/>
      <c r="E11" s="13"/>
      <c r="F11" s="13"/>
      <c r="G11" s="164" t="s">
        <v>4</v>
      </c>
      <c r="H11" s="164"/>
      <c r="I11" s="17"/>
    </row>
    <row r="12" spans="1:9" ht="12.75">
      <c r="A12" s="9" t="s">
        <v>2</v>
      </c>
      <c r="B12" s="165" t="s">
        <v>3</v>
      </c>
      <c r="C12" s="165"/>
      <c r="D12" s="165"/>
      <c r="E12" s="165"/>
      <c r="F12" s="8"/>
      <c r="G12" s="9" t="s">
        <v>5</v>
      </c>
      <c r="H12" s="8" t="s">
        <v>6</v>
      </c>
      <c r="I12" s="8"/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5" spans="1:8" ht="12.75">
      <c r="A15" s="4" t="s">
        <v>7</v>
      </c>
      <c r="B15" t="s">
        <v>8</v>
      </c>
      <c r="G15" s="7">
        <f>SUM(G16:G18)</f>
        <v>6133</v>
      </c>
      <c r="H15" s="6">
        <f>SUM(H16:H18)</f>
        <v>2998</v>
      </c>
    </row>
    <row r="16" spans="2:8" ht="12.75">
      <c r="B16" s="3" t="s">
        <v>9</v>
      </c>
      <c r="G16" s="7">
        <v>6043</v>
      </c>
      <c r="H16" s="6">
        <v>2960</v>
      </c>
    </row>
    <row r="17" spans="2:8" ht="12.75">
      <c r="B17" s="3" t="s">
        <v>10</v>
      </c>
      <c r="C17" s="3"/>
      <c r="G17" s="7">
        <v>70</v>
      </c>
      <c r="H17" s="6">
        <v>29</v>
      </c>
    </row>
    <row r="18" spans="2:8" ht="12.75">
      <c r="B18" s="3" t="s">
        <v>11</v>
      </c>
      <c r="C18" s="3"/>
      <c r="G18" s="7">
        <v>20</v>
      </c>
      <c r="H18" s="6">
        <v>9</v>
      </c>
    </row>
    <row r="19" spans="1:8" ht="12.75">
      <c r="A19" s="4" t="s">
        <v>12</v>
      </c>
      <c r="B19" s="3" t="s">
        <v>13</v>
      </c>
      <c r="C19" s="3"/>
      <c r="G19" s="7">
        <f>SUM(G20:G21)</f>
        <v>2400</v>
      </c>
      <c r="H19" s="6">
        <f>SUM(H20:H21)</f>
        <v>1143</v>
      </c>
    </row>
    <row r="20" spans="2:8" ht="12.75">
      <c r="B20" s="3" t="s">
        <v>14</v>
      </c>
      <c r="C20" s="3"/>
      <c r="G20" s="7">
        <v>2392</v>
      </c>
      <c r="H20" s="6">
        <v>1137</v>
      </c>
    </row>
    <row r="21" spans="2:8" ht="12.75">
      <c r="B21" s="3" t="s">
        <v>15</v>
      </c>
      <c r="C21" s="3"/>
      <c r="G21" s="7">
        <v>8</v>
      </c>
      <c r="H21" s="6">
        <v>6</v>
      </c>
    </row>
    <row r="22" spans="1:8" ht="12.75">
      <c r="A22" s="4" t="s">
        <v>16</v>
      </c>
      <c r="B22" s="3" t="s">
        <v>17</v>
      </c>
      <c r="G22" s="7">
        <f>SUM(G23:G26)</f>
        <v>2278</v>
      </c>
      <c r="H22" s="6">
        <f>SUM(H23:H26)</f>
        <v>1167</v>
      </c>
    </row>
    <row r="23" spans="2:8" ht="12.75">
      <c r="B23" s="3" t="s">
        <v>18</v>
      </c>
      <c r="G23" s="7">
        <v>1698</v>
      </c>
      <c r="H23" s="6">
        <v>868</v>
      </c>
    </row>
    <row r="24" spans="2:8" ht="12.75">
      <c r="B24" s="3" t="s">
        <v>19</v>
      </c>
      <c r="C24" s="3"/>
      <c r="D24" s="3"/>
      <c r="G24" s="7">
        <v>497</v>
      </c>
      <c r="H24" s="6">
        <v>251</v>
      </c>
    </row>
    <row r="25" spans="2:8" ht="12.75">
      <c r="B25" s="3" t="s">
        <v>20</v>
      </c>
      <c r="C25" s="3"/>
      <c r="D25" s="3"/>
      <c r="G25" s="7">
        <v>79</v>
      </c>
      <c r="H25" s="6">
        <v>37</v>
      </c>
    </row>
    <row r="26" spans="2:8" ht="12.75">
      <c r="B26" s="3" t="s">
        <v>21</v>
      </c>
      <c r="C26" s="3"/>
      <c r="D26" s="3"/>
      <c r="G26" s="7">
        <v>4</v>
      </c>
      <c r="H26" s="6">
        <v>11</v>
      </c>
    </row>
    <row r="27" spans="1:8" ht="12.75">
      <c r="A27" s="4" t="s">
        <v>22</v>
      </c>
      <c r="B27" s="3" t="s">
        <v>23</v>
      </c>
      <c r="C27" s="3"/>
      <c r="D27" s="3"/>
      <c r="G27" s="7">
        <v>410</v>
      </c>
      <c r="H27" s="6">
        <v>227</v>
      </c>
    </row>
    <row r="28" spans="2:7" ht="12.75">
      <c r="B28" s="3"/>
      <c r="C28" s="3"/>
      <c r="D28" s="3"/>
      <c r="G28" s="7"/>
    </row>
    <row r="29" spans="1:9" ht="21" customHeight="1">
      <c r="A29" s="11"/>
      <c r="B29" s="16" t="s">
        <v>24</v>
      </c>
      <c r="C29" s="16"/>
      <c r="D29" s="16"/>
      <c r="E29" s="11"/>
      <c r="F29" s="11"/>
      <c r="G29" s="15">
        <f>SUM(G15+G19+G22+G27)</f>
        <v>11221</v>
      </c>
      <c r="H29" s="12">
        <f>SUM(H15+H19+H22+H27)</f>
        <v>5535</v>
      </c>
      <c r="I29" s="11"/>
    </row>
    <row r="30" ht="12.75">
      <c r="G30" s="7"/>
    </row>
    <row r="31" spans="1:8" ht="12.75">
      <c r="A31" s="4" t="s">
        <v>25</v>
      </c>
      <c r="B31" s="5" t="s">
        <v>26</v>
      </c>
      <c r="G31" s="7">
        <v>30</v>
      </c>
      <c r="H31">
        <v>29</v>
      </c>
    </row>
    <row r="32" spans="1:8" ht="12.75">
      <c r="A32" s="4" t="s">
        <v>27</v>
      </c>
      <c r="B32" s="5" t="s">
        <v>28</v>
      </c>
      <c r="G32" s="7">
        <v>100</v>
      </c>
      <c r="H32">
        <v>38</v>
      </c>
    </row>
    <row r="33" spans="1:8" ht="12.75">
      <c r="A33" s="4" t="s">
        <v>29</v>
      </c>
      <c r="B33" s="5" t="s">
        <v>30</v>
      </c>
      <c r="G33" s="7">
        <v>850</v>
      </c>
      <c r="H33">
        <v>425</v>
      </c>
    </row>
    <row r="34" ht="12.75">
      <c r="G34" s="7"/>
    </row>
    <row r="35" spans="1:9" ht="21" customHeight="1">
      <c r="A35" s="11"/>
      <c r="B35" s="11" t="s">
        <v>31</v>
      </c>
      <c r="C35" s="11"/>
      <c r="D35" s="11"/>
      <c r="E35" s="11"/>
      <c r="F35" s="11"/>
      <c r="G35" s="15">
        <f>SUM(G29:G33)</f>
        <v>12201</v>
      </c>
      <c r="H35" s="12">
        <f>SUM(H29:H33)</f>
        <v>6027</v>
      </c>
      <c r="I35" s="11"/>
    </row>
    <row r="36" ht="12.75">
      <c r="G36" s="7"/>
    </row>
    <row r="37" spans="2:7" ht="12.75">
      <c r="B37" t="s">
        <v>32</v>
      </c>
      <c r="G37" s="7"/>
    </row>
    <row r="38" spans="2:8" ht="12.75">
      <c r="B38" t="s">
        <v>33</v>
      </c>
      <c r="G38" s="7">
        <v>-190</v>
      </c>
      <c r="H38">
        <v>-190</v>
      </c>
    </row>
    <row r="39" ht="12.75">
      <c r="G39" s="7"/>
    </row>
    <row r="40" spans="1:9" ht="21" customHeight="1">
      <c r="A40" s="11"/>
      <c r="B40" s="11" t="s">
        <v>34</v>
      </c>
      <c r="C40" s="11"/>
      <c r="D40" s="11"/>
      <c r="E40" s="11"/>
      <c r="F40" s="11"/>
      <c r="G40" s="15">
        <f>SUM(G35+G38)</f>
        <v>12011</v>
      </c>
      <c r="H40" s="12">
        <f>SUM(H35+H38)</f>
        <v>5837</v>
      </c>
      <c r="I40" s="11"/>
    </row>
    <row r="42" ht="12.75">
      <c r="B42" t="s">
        <v>344</v>
      </c>
    </row>
  </sheetData>
  <mergeCells count="5">
    <mergeCell ref="G11:H11"/>
    <mergeCell ref="B12:E12"/>
    <mergeCell ref="A3:I3"/>
    <mergeCell ref="A5:I5"/>
    <mergeCell ref="A7:I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 C-n p_6</dc:creator>
  <cp:keywords/>
  <dc:description/>
  <cp:lastModifiedBy>ZGK C-n p_6</cp:lastModifiedBy>
  <cp:lastPrinted>2008-03-05T11:01:25Z</cp:lastPrinted>
  <dcterms:created xsi:type="dcterms:W3CDTF">2006-01-25T11:50:04Z</dcterms:created>
  <dcterms:modified xsi:type="dcterms:W3CDTF">2008-09-11T12:37:39Z</dcterms:modified>
  <cp:category/>
  <cp:version/>
  <cp:contentType/>
  <cp:contentStatus/>
</cp:coreProperties>
</file>