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18840" windowHeight="7935"/>
  </bookViews>
  <sheets>
    <sheet name="Maszyn, urządzenia, wyposażenie" sheetId="6" r:id="rId1"/>
  </sheets>
  <calcPr calcId="125725"/>
</workbook>
</file>

<file path=xl/calcChain.xml><?xml version="1.0" encoding="utf-8"?>
<calcChain xmlns="http://schemas.openxmlformats.org/spreadsheetml/2006/main">
  <c r="C29" i="6"/>
  <c r="C27"/>
  <c r="C38"/>
  <c r="C31" l="1"/>
  <c r="C25"/>
  <c r="C17"/>
  <c r="C10"/>
  <c r="C22" l="1"/>
  <c r="C20"/>
  <c r="C19" l="1"/>
  <c r="C26" l="1"/>
  <c r="C34"/>
  <c r="C35"/>
  <c r="C21" l="1"/>
  <c r="C42"/>
  <c r="C32"/>
  <c r="C23"/>
  <c r="C13"/>
  <c r="C12"/>
  <c r="C9"/>
  <c r="C33" l="1"/>
  <c r="C30"/>
  <c r="C40"/>
  <c r="C39"/>
  <c r="C41"/>
  <c r="C24"/>
  <c r="C16"/>
  <c r="C28"/>
  <c r="C43" l="1"/>
  <c r="C37" l="1"/>
  <c r="D43" l="1"/>
</calcChain>
</file>

<file path=xl/sharedStrings.xml><?xml version="1.0" encoding="utf-8"?>
<sst xmlns="http://schemas.openxmlformats.org/spreadsheetml/2006/main" count="49" uniqueCount="48">
  <si>
    <t>WKB</t>
  </si>
  <si>
    <t>Nazwa jednostki</t>
  </si>
  <si>
    <t>Ubezpieczenie pozostałych składników mienia od ognia i innych zdarzeń losowych</t>
  </si>
  <si>
    <t>Sumy stałe</t>
  </si>
  <si>
    <t>Przedszkole nr 1 w Cieszynie</t>
  </si>
  <si>
    <t>Przedszkole nr 2 -Integracyjne  w Cieszynie</t>
  </si>
  <si>
    <t>Przedszkole nr 4 im. Marii Konopnickiej w Cieszynie</t>
  </si>
  <si>
    <t>Przedszkole nr 7 w Cieszynie</t>
  </si>
  <si>
    <t>Przedszkole nr 8 w Cieszynie</t>
  </si>
  <si>
    <t>Przedszkole nr 9 w Cieszynie</t>
  </si>
  <si>
    <t>Przedszkole nr 16 w Cieszynie</t>
  </si>
  <si>
    <t>Przedszkole nr 17 w Cieszynie</t>
  </si>
  <si>
    <t>Przedszkole nr 18 w Cieszynie</t>
  </si>
  <si>
    <t>Przedszkole nr 19 w Cieszynie</t>
  </si>
  <si>
    <t>Przedszkole nr 20 w Cieszynie</t>
  </si>
  <si>
    <t>Szkoła Podstawowa nr 1 w Cieszynie</t>
  </si>
  <si>
    <t>Szkoła podstawowa nr 2 z Oddziałami Integracyjnymi w Cieszynie</t>
  </si>
  <si>
    <t>Szkoła Podstawowa nr 3 z Oddziałami Integracyjnymi im. Janusza Korczaka w Cieszynie</t>
  </si>
  <si>
    <t>Szkoła Podstawowa nr 4 w Cieszynie</t>
  </si>
  <si>
    <t>Szkoła Podstawowa nr 6 w Cieszynie</t>
  </si>
  <si>
    <t>Szkoła Podstawowa nr  7 w Cieszynie</t>
  </si>
  <si>
    <t>Gimnazjum nr 1 w Cieszynie</t>
  </si>
  <si>
    <t>Gimnazjum nr 2 z Oddziałami Integracyjnymi im. Jana Kubisza w Cieszynie</t>
  </si>
  <si>
    <t>Urząd Miejski w Cieszynie</t>
  </si>
  <si>
    <t>Biblioteka Miejska</t>
  </si>
  <si>
    <t>Teatr im. A. Mickiewicza</t>
  </si>
  <si>
    <t>Zamek Cieszyn.Ośrodek Badań i Dokumentacji nad Kulturą Materialną i Wzornictwem</t>
  </si>
  <si>
    <t>Cieszyński Ośrodek Kultury Dom Narodowy</t>
  </si>
  <si>
    <t>Książnica Cieszyńska</t>
  </si>
  <si>
    <t>MOSIR</t>
  </si>
  <si>
    <t>Miejski Zarząd Dróg</t>
  </si>
  <si>
    <t>Straż Miejska</t>
  </si>
  <si>
    <t>Miejski Ośrodek Pomocy Społecznej</t>
  </si>
  <si>
    <t>Szkolne Schronisko Młodzieżowe</t>
  </si>
  <si>
    <t>Dom Spokojnej Starości</t>
  </si>
  <si>
    <t>Żłobki Miejskie</t>
  </si>
  <si>
    <t>Rodzaj mienia:</t>
  </si>
  <si>
    <t>System ubezpieczenia:</t>
  </si>
  <si>
    <t>Uwagi:</t>
  </si>
  <si>
    <t>1. Podane sumy ubezpieczenia obejmują mienie we wszystkich lokalizacjach danej jednostki organizacyjnej.</t>
  </si>
  <si>
    <t>Suma ubezpieczenia:</t>
  </si>
  <si>
    <t>wartość odtworzeniowa - w odniesieniu do zbiorów skatalogowanych, w pozostałej części - wg szacowania i ewidencji ubezpieczonego</t>
  </si>
  <si>
    <t>SUMA UBEZPIECZENIA</t>
  </si>
  <si>
    <t>Załącznik 3.d. - wykaz pozostałego mienia</t>
  </si>
  <si>
    <t>Zbiory biblioteczne - dla Biblioteki Miejskiej i Książnicy Cieszyńskiej</t>
  </si>
  <si>
    <t>Maszyny, urządzenia, wyposażenie (w tym sprzęt elektroniczny - pow. 5 roku eksploatacji)</t>
  </si>
  <si>
    <t>Zespół Obsługi Jednostek Oświatowych</t>
  </si>
  <si>
    <t>Gimnazjum nr 3 z Oddziałami Integracyjnymi w Cieszynie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</si>
</sst>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u/>
      <sz val="10"/>
      <color theme="1"/>
      <name val="Czcionka tekstu podstawowego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2" borderId="1" xfId="0" applyFont="1" applyFill="1" applyBorder="1"/>
    <xf numFmtId="44" fontId="7" fillId="2" borderId="1" xfId="1" applyFont="1" applyFill="1" applyBorder="1"/>
    <xf numFmtId="0" fontId="9" fillId="0" borderId="1" xfId="0" applyFont="1" applyFill="1" applyBorder="1" applyAlignment="1">
      <alignment vertical="top" wrapText="1"/>
    </xf>
    <xf numFmtId="0" fontId="8" fillId="0" borderId="0" xfId="0" applyFont="1"/>
    <xf numFmtId="0" fontId="8" fillId="2" borderId="1" xfId="0" applyFont="1" applyFill="1" applyBorder="1"/>
    <xf numFmtId="9" fontId="8" fillId="0" borderId="0" xfId="0" applyNumberFormat="1" applyFont="1"/>
    <xf numFmtId="44" fontId="8" fillId="2" borderId="1" xfId="1" applyFont="1" applyFill="1" applyBorder="1"/>
    <xf numFmtId="44" fontId="8" fillId="0" borderId="0" xfId="0" applyNumberFormat="1" applyFont="1"/>
    <xf numFmtId="44" fontId="10" fillId="0" borderId="0" xfId="0" applyNumberFormat="1" applyFont="1"/>
    <xf numFmtId="44" fontId="8" fillId="0" borderId="0" xfId="1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44" fontId="8" fillId="0" borderId="1" xfId="1" applyFont="1" applyFill="1" applyBorder="1"/>
    <xf numFmtId="0" fontId="8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H46"/>
  <sheetViews>
    <sheetView tabSelected="1" zoomScale="90" zoomScaleNormal="90" workbookViewId="0">
      <pane xSplit="2" ySplit="5" topLeftCell="C7" activePane="bottomRight" state="frozen"/>
      <selection pane="topRight" activeCell="B1" sqref="B1"/>
      <selection pane="bottomLeft" activeCell="A6" sqref="A6"/>
      <selection pane="bottomRight" activeCell="F17" sqref="F17"/>
    </sheetView>
  </sheetViews>
  <sheetFormatPr defaultRowHeight="12.75"/>
  <cols>
    <col min="1" max="1" width="3.625" style="1" customWidth="1"/>
    <col min="2" max="2" width="31.625" style="1" customWidth="1"/>
    <col min="3" max="3" width="27.25" style="1" bestFit="1" customWidth="1"/>
    <col min="4" max="4" width="32" style="1" customWidth="1"/>
    <col min="5" max="5" width="20.75" style="1" bestFit="1" customWidth="1"/>
    <col min="6" max="6" width="24.375" style="1" bestFit="1" customWidth="1"/>
    <col min="7" max="8" width="12.25" style="1" bestFit="1" customWidth="1"/>
    <col min="9" max="16384" width="9" style="1"/>
  </cols>
  <sheetData>
    <row r="1" spans="1:4">
      <c r="A1" s="4" t="s">
        <v>43</v>
      </c>
      <c r="C1" s="4"/>
    </row>
    <row r="3" spans="1:4">
      <c r="B3" s="2" t="s">
        <v>2</v>
      </c>
    </row>
    <row r="4" spans="1:4" s="7" customFormat="1" ht="51">
      <c r="B4" s="8" t="s">
        <v>36</v>
      </c>
      <c r="C4" s="3" t="s">
        <v>45</v>
      </c>
      <c r="D4" s="3" t="s">
        <v>44</v>
      </c>
    </row>
    <row r="5" spans="1:4">
      <c r="B5" s="9" t="s">
        <v>37</v>
      </c>
      <c r="C5" s="13" t="s">
        <v>3</v>
      </c>
      <c r="D5" s="13" t="s">
        <v>3</v>
      </c>
    </row>
    <row r="6" spans="1:4" ht="63.75">
      <c r="B6" s="8" t="s">
        <v>40</v>
      </c>
      <c r="C6" s="8" t="s">
        <v>0</v>
      </c>
      <c r="D6" s="14" t="s">
        <v>41</v>
      </c>
    </row>
    <row r="7" spans="1:4" s="10" customFormat="1">
      <c r="B7" s="12"/>
      <c r="C7" s="11"/>
    </row>
    <row r="8" spans="1:4" s="5" customFormat="1">
      <c r="B8" s="6" t="s">
        <v>1</v>
      </c>
      <c r="C8" s="25" t="s">
        <v>42</v>
      </c>
      <c r="D8" s="26"/>
    </row>
    <row r="9" spans="1:4">
      <c r="A9" s="27">
        <v>1</v>
      </c>
      <c r="B9" s="28" t="s">
        <v>4</v>
      </c>
      <c r="C9" s="29">
        <f>80000+8280</f>
        <v>88280</v>
      </c>
      <c r="D9" s="15"/>
    </row>
    <row r="10" spans="1:4" s="18" customFormat="1" ht="25.5">
      <c r="A10" s="30">
        <v>2</v>
      </c>
      <c r="B10" s="31" t="s">
        <v>5</v>
      </c>
      <c r="C10" s="29">
        <f>95000</f>
        <v>95000</v>
      </c>
      <c r="D10" s="19"/>
    </row>
    <row r="11" spans="1:4" s="18" customFormat="1" ht="25.5">
      <c r="A11" s="30">
        <v>3</v>
      </c>
      <c r="B11" s="31" t="s">
        <v>6</v>
      </c>
      <c r="C11" s="29">
        <v>10000</v>
      </c>
      <c r="D11" s="19"/>
    </row>
    <row r="12" spans="1:4" s="18" customFormat="1">
      <c r="A12" s="30">
        <v>4</v>
      </c>
      <c r="B12" s="31" t="s">
        <v>7</v>
      </c>
      <c r="C12" s="29">
        <f>18600+20000+1940</f>
        <v>40540</v>
      </c>
      <c r="D12" s="19"/>
    </row>
    <row r="13" spans="1:4" s="18" customFormat="1">
      <c r="A13" s="30">
        <v>5</v>
      </c>
      <c r="B13" s="31" t="s">
        <v>8</v>
      </c>
      <c r="C13" s="29">
        <f>18559.33+60963+38309</f>
        <v>117831.33</v>
      </c>
      <c r="D13" s="19"/>
    </row>
    <row r="14" spans="1:4" s="18" customFormat="1">
      <c r="A14" s="30">
        <v>6</v>
      </c>
      <c r="B14" s="31" t="s">
        <v>9</v>
      </c>
      <c r="C14" s="29">
        <v>50000</v>
      </c>
      <c r="D14" s="19"/>
    </row>
    <row r="15" spans="1:4" s="18" customFormat="1">
      <c r="A15" s="30">
        <v>7</v>
      </c>
      <c r="B15" s="31" t="s">
        <v>10</v>
      </c>
      <c r="C15" s="29">
        <v>25000</v>
      </c>
      <c r="D15" s="19"/>
    </row>
    <row r="16" spans="1:4">
      <c r="A16" s="27">
        <v>8</v>
      </c>
      <c r="B16" s="28" t="s">
        <v>11</v>
      </c>
      <c r="C16" s="29">
        <f>3000+5000+35000+31100+5000</f>
        <v>79100</v>
      </c>
      <c r="D16" s="15"/>
    </row>
    <row r="17" spans="1:6" s="18" customFormat="1">
      <c r="A17" s="30">
        <v>9</v>
      </c>
      <c r="B17" s="31" t="s">
        <v>12</v>
      </c>
      <c r="C17" s="29">
        <f>6693+29342+16784</f>
        <v>52819</v>
      </c>
      <c r="D17" s="19"/>
    </row>
    <row r="18" spans="1:6" s="18" customFormat="1">
      <c r="A18" s="30">
        <v>10</v>
      </c>
      <c r="B18" s="31" t="s">
        <v>13</v>
      </c>
      <c r="C18" s="29">
        <v>37760</v>
      </c>
      <c r="D18" s="19"/>
    </row>
    <row r="19" spans="1:6">
      <c r="A19" s="27">
        <v>11</v>
      </c>
      <c r="B19" s="28" t="s">
        <v>14</v>
      </c>
      <c r="C19" s="29">
        <f>40000+5116+11721.42+1517.88+1490</f>
        <v>59845.299999999996</v>
      </c>
      <c r="D19" s="15"/>
    </row>
    <row r="20" spans="1:6" s="18" customFormat="1">
      <c r="A20" s="30">
        <v>12</v>
      </c>
      <c r="B20" s="31" t="s">
        <v>15</v>
      </c>
      <c r="C20" s="29">
        <f>118056.94+167424.52+16747.3+16465.57+56564</f>
        <v>375258.32999999996</v>
      </c>
      <c r="D20" s="19"/>
    </row>
    <row r="21" spans="1:6" ht="25.5">
      <c r="A21" s="27">
        <v>13</v>
      </c>
      <c r="B21" s="32" t="s">
        <v>16</v>
      </c>
      <c r="C21" s="29">
        <f>435113.62+174683.56+34855.92</f>
        <v>644653.1</v>
      </c>
      <c r="D21" s="15"/>
    </row>
    <row r="22" spans="1:6" ht="38.25">
      <c r="A22" s="27">
        <v>14</v>
      </c>
      <c r="B22" s="28" t="s">
        <v>17</v>
      </c>
      <c r="C22" s="29">
        <f>336000+3000+43300+1300+4100+2450+1650+3500</f>
        <v>395300</v>
      </c>
      <c r="D22" s="15"/>
    </row>
    <row r="23" spans="1:6" s="18" customFormat="1">
      <c r="A23" s="30">
        <v>15</v>
      </c>
      <c r="B23" s="31" t="s">
        <v>18</v>
      </c>
      <c r="C23" s="29">
        <f>1490793.01+1500+935+1570+116936.61+132370.09</f>
        <v>1744104.7100000002</v>
      </c>
      <c r="D23" s="19"/>
    </row>
    <row r="24" spans="1:6" s="18" customFormat="1">
      <c r="A24" s="30">
        <v>16</v>
      </c>
      <c r="B24" s="33" t="s">
        <v>19</v>
      </c>
      <c r="C24" s="29">
        <f>76800+43250</f>
        <v>120050</v>
      </c>
      <c r="D24" s="19"/>
    </row>
    <row r="25" spans="1:6" s="18" customFormat="1">
      <c r="A25" s="30">
        <v>17</v>
      </c>
      <c r="B25" s="33" t="s">
        <v>20</v>
      </c>
      <c r="C25" s="29">
        <f>45614+2900+3600</f>
        <v>52114</v>
      </c>
      <c r="D25" s="19"/>
    </row>
    <row r="26" spans="1:6" s="18" customFormat="1">
      <c r="A26" s="30">
        <v>18</v>
      </c>
      <c r="B26" s="31" t="s">
        <v>21</v>
      </c>
      <c r="C26" s="29">
        <f>336431.57+656.57+2671.81+411.07+11860.67-1849+18990.67</f>
        <v>369173.36</v>
      </c>
      <c r="D26" s="19"/>
    </row>
    <row r="27" spans="1:6" s="18" customFormat="1" ht="38.25">
      <c r="A27" s="30">
        <v>19</v>
      </c>
      <c r="B27" s="31" t="s">
        <v>22</v>
      </c>
      <c r="C27" s="29">
        <f>45070.82+168017.09+68624</f>
        <v>281711.91000000003</v>
      </c>
      <c r="D27" s="19"/>
    </row>
    <row r="28" spans="1:6" s="18" customFormat="1" ht="25.5">
      <c r="A28" s="30">
        <v>20</v>
      </c>
      <c r="B28" s="31" t="s">
        <v>47</v>
      </c>
      <c r="C28" s="29">
        <f>153360+221488+27082</f>
        <v>401930</v>
      </c>
      <c r="D28" s="19"/>
      <c r="F28" s="20"/>
    </row>
    <row r="29" spans="1:6" s="18" customFormat="1">
      <c r="A29" s="30">
        <v>21</v>
      </c>
      <c r="B29" s="17" t="s">
        <v>23</v>
      </c>
      <c r="C29" s="29">
        <f>223471+6000+785446.25+40889.96</f>
        <v>1055807.21</v>
      </c>
      <c r="D29" s="19"/>
    </row>
    <row r="30" spans="1:6" s="18" customFormat="1">
      <c r="A30" s="30">
        <v>22</v>
      </c>
      <c r="B30" s="17" t="s">
        <v>24</v>
      </c>
      <c r="C30" s="29">
        <f>154714.47+477295.71</f>
        <v>632010.18000000005</v>
      </c>
      <c r="D30" s="29">
        <v>1130178.68</v>
      </c>
    </row>
    <row r="31" spans="1:6" s="18" customFormat="1">
      <c r="A31" s="30">
        <v>23</v>
      </c>
      <c r="B31" s="17" t="s">
        <v>25</v>
      </c>
      <c r="C31" s="29">
        <f>841725+189370+12240+3067</f>
        <v>1046402</v>
      </c>
      <c r="D31" s="19"/>
    </row>
    <row r="32" spans="1:6" s="18" customFormat="1" ht="38.25">
      <c r="A32" s="30">
        <v>24</v>
      </c>
      <c r="B32" s="33" t="s">
        <v>26</v>
      </c>
      <c r="C32" s="29">
        <f>1340548.52+7623.04</f>
        <v>1348171.56</v>
      </c>
      <c r="D32" s="19"/>
      <c r="F32" s="22"/>
    </row>
    <row r="33" spans="1:8" s="18" customFormat="1" ht="25.5">
      <c r="A33" s="30">
        <v>25</v>
      </c>
      <c r="B33" s="33" t="s">
        <v>27</v>
      </c>
      <c r="C33" s="29">
        <f>103850.47+243723.04+6934</f>
        <v>354507.51</v>
      </c>
      <c r="D33" s="19"/>
    </row>
    <row r="34" spans="1:8" s="18" customFormat="1">
      <c r="A34" s="30">
        <v>26</v>
      </c>
      <c r="B34" s="17" t="s">
        <v>28</v>
      </c>
      <c r="C34" s="29">
        <f>164277.08+262389.06+2085244.6+74410</f>
        <v>2586320.7400000002</v>
      </c>
      <c r="D34" s="29">
        <v>4460301.32</v>
      </c>
      <c r="E34" s="22"/>
    </row>
    <row r="35" spans="1:8" s="18" customFormat="1">
      <c r="A35" s="30">
        <v>27</v>
      </c>
      <c r="B35" s="17" t="s">
        <v>29</v>
      </c>
      <c r="C35" s="29">
        <f>8177273+150000+15000+20000+22062.63+16040.33+6801.9+24512.19</f>
        <v>8431690.0499999989</v>
      </c>
      <c r="D35" s="21"/>
    </row>
    <row r="36" spans="1:8" s="18" customFormat="1">
      <c r="A36" s="30">
        <v>28</v>
      </c>
      <c r="B36" s="17" t="s">
        <v>30</v>
      </c>
      <c r="C36" s="29">
        <v>2142400.21</v>
      </c>
      <c r="D36" s="21"/>
      <c r="F36" s="24"/>
      <c r="G36" s="24"/>
    </row>
    <row r="37" spans="1:8" s="18" customFormat="1">
      <c r="A37" s="30">
        <v>29</v>
      </c>
      <c r="B37" s="17" t="s">
        <v>31</v>
      </c>
      <c r="C37" s="29">
        <f>37133.14+12200</f>
        <v>49333.14</v>
      </c>
      <c r="D37" s="21"/>
      <c r="E37" s="22"/>
      <c r="F37" s="24"/>
      <c r="G37" s="24"/>
    </row>
    <row r="38" spans="1:8" s="18" customFormat="1">
      <c r="A38" s="30">
        <v>30</v>
      </c>
      <c r="B38" s="17" t="s">
        <v>32</v>
      </c>
      <c r="C38" s="29">
        <f>161886.56+330460.3+15000</f>
        <v>507346.86</v>
      </c>
      <c r="D38" s="21"/>
      <c r="F38" s="24"/>
      <c r="G38" s="24"/>
    </row>
    <row r="39" spans="1:8" s="18" customFormat="1">
      <c r="A39" s="30">
        <v>31</v>
      </c>
      <c r="B39" s="17" t="s">
        <v>33</v>
      </c>
      <c r="C39" s="29">
        <f>11378.53+128706.1+12654.57</f>
        <v>152739.20000000001</v>
      </c>
      <c r="D39" s="21"/>
      <c r="F39" s="24"/>
      <c r="G39" s="24"/>
    </row>
    <row r="40" spans="1:8" s="18" customFormat="1">
      <c r="A40" s="30">
        <v>32</v>
      </c>
      <c r="B40" s="17" t="s">
        <v>34</v>
      </c>
      <c r="C40" s="29">
        <f>700000+36722.66</f>
        <v>736722.66</v>
      </c>
      <c r="D40" s="21"/>
      <c r="F40" s="24"/>
    </row>
    <row r="41" spans="1:8" s="18" customFormat="1">
      <c r="A41" s="30">
        <v>33</v>
      </c>
      <c r="B41" s="17" t="s">
        <v>35</v>
      </c>
      <c r="C41" s="29">
        <f>170000+80000+17540</f>
        <v>267540</v>
      </c>
      <c r="D41" s="21"/>
      <c r="F41" s="24"/>
      <c r="G41" s="24"/>
      <c r="H41" s="24"/>
    </row>
    <row r="42" spans="1:8">
      <c r="A42" s="27">
        <v>34</v>
      </c>
      <c r="B42" s="27" t="s">
        <v>46</v>
      </c>
      <c r="C42" s="29">
        <f>42336.16+5946.46</f>
        <v>48282.62</v>
      </c>
      <c r="D42" s="16"/>
    </row>
    <row r="43" spans="1:8" s="18" customFormat="1">
      <c r="C43" s="23">
        <f>SUM(C9:C42)</f>
        <v>24399744.98</v>
      </c>
      <c r="D43" s="23">
        <f>SUM(D9:D41)</f>
        <v>5590480</v>
      </c>
    </row>
    <row r="45" spans="1:8">
      <c r="A45" s="1" t="s">
        <v>38</v>
      </c>
    </row>
    <row r="46" spans="1:8">
      <c r="A46" s="1" t="s">
        <v>39</v>
      </c>
    </row>
  </sheetData>
  <mergeCells count="1">
    <mergeCell ref="C8:D8"/>
  </mergeCells>
  <pageMargins left="0.31496062992125984" right="0.31496062992125984" top="0.74803149606299213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Maszyn, urządzenia, wyposażenie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2012-10-31T12:21:29Z</cp:lastPrinted>
  <dcterms:created xsi:type="dcterms:W3CDTF">2011-04-04T06:43:47Z</dcterms:created>
  <dcterms:modified xsi:type="dcterms:W3CDTF">2015-11-27T12:31:22Z</dcterms:modified>
</cp:coreProperties>
</file>